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5 Projects\1 Slate Website Development\1 Pasture &amp; Hay\7 Animal Nutrition\"/>
    </mc:Choice>
  </mc:AlternateContent>
  <workbookProtection lockStructure="1"/>
  <bookViews>
    <workbookView xWindow="0" yWindow="0" windowWidth="19200" windowHeight="6980"/>
  </bookViews>
  <sheets>
    <sheet name="Suplement Calculator" sheetId="1" r:id="rId1"/>
    <sheet name="Pasture Mineral Concentration" sheetId="2" r:id="rId2"/>
    <sheet name="Sheet3" sheetId="3" r:id="rId3"/>
  </sheets>
  <definedNames>
    <definedName name="_xlnm.Print_Area" localSheetId="0">'Suplement Calculator'!$B$1:$L$31</definedName>
  </definedNames>
  <calcPr calcId="152511"/>
</workbook>
</file>

<file path=xl/calcChain.xml><?xml version="1.0" encoding="utf-8"?>
<calcChain xmlns="http://schemas.openxmlformats.org/spreadsheetml/2006/main">
  <c r="D11" i="1" l="1"/>
  <c r="D12" i="1"/>
  <c r="D13" i="1" s="1"/>
  <c r="E15" i="1" l="1"/>
  <c r="E24" i="1"/>
  <c r="I24" i="1" s="1"/>
  <c r="K24" i="1" s="1"/>
  <c r="G24" i="1"/>
  <c r="E25" i="1"/>
  <c r="E27" i="1"/>
  <c r="I27" i="1" s="1"/>
  <c r="K27" i="1" s="1"/>
  <c r="G23" i="1"/>
  <c r="E16" i="1"/>
  <c r="I16" i="1" s="1"/>
  <c r="K16" i="1" s="1"/>
  <c r="E22" i="1"/>
  <c r="G19" i="1"/>
  <c r="G16" i="1"/>
  <c r="G27" i="1"/>
  <c r="G15" i="1"/>
  <c r="G25" i="1"/>
  <c r="G17" i="1"/>
  <c r="E29" i="1"/>
  <c r="I29" i="1" s="1"/>
  <c r="K29" i="1" s="1"/>
  <c r="G22" i="1"/>
  <c r="E23" i="1"/>
  <c r="G20" i="1"/>
  <c r="G18" i="1"/>
  <c r="E28" i="1"/>
  <c r="E20" i="1"/>
  <c r="I20" i="1" s="1"/>
  <c r="K20" i="1" s="1"/>
  <c r="E18" i="1"/>
  <c r="I18" i="1" s="1"/>
  <c r="K18" i="1" s="1"/>
  <c r="G28" i="1"/>
  <c r="E17" i="1"/>
  <c r="G29" i="1"/>
  <c r="E19" i="1"/>
  <c r="I19" i="1" s="1"/>
  <c r="K19" i="1" s="1"/>
  <c r="I17" i="1" l="1"/>
  <c r="K17" i="1" s="1"/>
  <c r="I22" i="1"/>
  <c r="K22" i="1" s="1"/>
  <c r="I28" i="1"/>
  <c r="K28" i="1" s="1"/>
  <c r="I25" i="1"/>
  <c r="K25" i="1" s="1"/>
  <c r="I23" i="1"/>
  <c r="K23" i="1" s="1"/>
  <c r="I15" i="1"/>
  <c r="K15" i="1" s="1"/>
</calcChain>
</file>

<file path=xl/sharedStrings.xml><?xml version="1.0" encoding="utf-8"?>
<sst xmlns="http://schemas.openxmlformats.org/spreadsheetml/2006/main" count="95" uniqueCount="53">
  <si>
    <t>Ca%</t>
  </si>
  <si>
    <t>P%</t>
  </si>
  <si>
    <t>K%</t>
  </si>
  <si>
    <t>Mg%</t>
  </si>
  <si>
    <t>Na%</t>
  </si>
  <si>
    <t>S%</t>
  </si>
  <si>
    <t>Zn ppm</t>
  </si>
  <si>
    <t>Mn ppm</t>
  </si>
  <si>
    <t>Cu ppm</t>
  </si>
  <si>
    <t>Fe ppm</t>
  </si>
  <si>
    <t>Co ppm</t>
  </si>
  <si>
    <t>I ppm</t>
  </si>
  <si>
    <t>Se ppm</t>
  </si>
  <si>
    <t>ppm</t>
  </si>
  <si>
    <t>Enter data in market cells.</t>
  </si>
  <si>
    <t>Animal description:</t>
  </si>
  <si>
    <t>lbs</t>
  </si>
  <si>
    <t>% body wt.</t>
  </si>
  <si>
    <t>Body weight</t>
  </si>
  <si>
    <t>Dry matter intake</t>
  </si>
  <si>
    <t>Mineral intake</t>
  </si>
  <si>
    <t>oz/day</t>
  </si>
  <si>
    <t xml:space="preserve">Feed intake </t>
  </si>
  <si>
    <t>lbs/day</t>
  </si>
  <si>
    <t>kg/day</t>
  </si>
  <si>
    <t>Mineral</t>
  </si>
  <si>
    <t>Recommended in ration</t>
  </si>
  <si>
    <t>Expected in pasture</t>
  </si>
  <si>
    <t>gm</t>
  </si>
  <si>
    <t>mg</t>
  </si>
  <si>
    <t>gm/day</t>
  </si>
  <si>
    <t>Needed</t>
  </si>
  <si>
    <t>Supplied</t>
  </si>
  <si>
    <t>Concentration needed in supplement</t>
  </si>
  <si>
    <t>Percentile</t>
  </si>
  <si>
    <t>Ca</t>
  </si>
  <si>
    <t>P</t>
  </si>
  <si>
    <t>Mg</t>
  </si>
  <si>
    <t>K</t>
  </si>
  <si>
    <t>Na</t>
  </si>
  <si>
    <t>S</t>
  </si>
  <si>
    <t>Fe</t>
  </si>
  <si>
    <t>Zn</t>
  </si>
  <si>
    <t>Cu</t>
  </si>
  <si>
    <t>Mn</t>
  </si>
  <si>
    <t>Mo</t>
  </si>
  <si>
    <t xml:space="preserve">      Cu   Absorption</t>
  </si>
  <si>
    <t>Amount needed from Supplement</t>
  </si>
  <si>
    <t>Growing Steer</t>
  </si>
  <si>
    <t>The cumulative probability of mineral concentration in West Virginia pastures.</t>
  </si>
  <si>
    <t>Currently (July 2003) Se can be supplemented at up to 0.30 ppm of diet.</t>
  </si>
  <si>
    <t>Ed Rayburn and Ed Prigge West Va. Univ. (304-293-6131)</t>
  </si>
  <si>
    <t>West Virginia Cattle Mineral Supplement Calculator.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</si>
</sst>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0"/>
    <numFmt numFmtId="166" formatCode="0.0"/>
  </numFmts>
  <fonts count="4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Alignment="1">
      <alignment horizontal="right"/>
    </xf>
    <xf numFmtId="0" fontId="1" fillId="2" borderId="1" xfId="0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0" borderId="0" xfId="0" applyNumberFormat="1" applyFont="1"/>
    <xf numFmtId="0" fontId="1" fillId="0" borderId="3" xfId="0" applyFont="1" applyBorder="1"/>
    <xf numFmtId="0" fontId="1" fillId="2" borderId="4" xfId="0" applyFont="1" applyFill="1" applyBorder="1" applyProtection="1">
      <protection locked="0"/>
    </xf>
    <xf numFmtId="2" fontId="1" fillId="0" borderId="4" xfId="0" applyNumberFormat="1" applyFont="1" applyBorder="1"/>
    <xf numFmtId="2" fontId="1" fillId="0" borderId="5" xfId="0" applyNumberFormat="1" applyFont="1" applyBorder="1"/>
    <xf numFmtId="164" fontId="1" fillId="0" borderId="4" xfId="0" applyNumberFormat="1" applyFont="1" applyBorder="1"/>
    <xf numFmtId="0" fontId="1" fillId="0" borderId="5" xfId="0" applyFont="1" applyBorder="1"/>
    <xf numFmtId="166" fontId="1" fillId="0" borderId="4" xfId="0" applyNumberFormat="1" applyFont="1" applyBorder="1"/>
    <xf numFmtId="0" fontId="1" fillId="0" borderId="6" xfId="0" applyFont="1" applyBorder="1"/>
    <xf numFmtId="0" fontId="1" fillId="2" borderId="7" xfId="0" applyFont="1" applyFill="1" applyBorder="1" applyProtection="1">
      <protection locked="0"/>
    </xf>
    <xf numFmtId="2" fontId="1" fillId="0" borderId="7" xfId="0" applyNumberFormat="1" applyFont="1" applyBorder="1"/>
    <xf numFmtId="2" fontId="1" fillId="0" borderId="8" xfId="0" applyNumberFormat="1" applyFont="1" applyBorder="1"/>
    <xf numFmtId="0" fontId="1" fillId="0" borderId="8" xfId="0" applyFont="1" applyBorder="1"/>
    <xf numFmtId="0" fontId="1" fillId="0" borderId="0" xfId="0" applyFont="1" applyBorder="1"/>
    <xf numFmtId="165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/>
    <xf numFmtId="1" fontId="1" fillId="0" borderId="4" xfId="0" applyNumberFormat="1" applyFont="1" applyBorder="1"/>
    <xf numFmtId="1" fontId="1" fillId="0" borderId="7" xfId="0" applyNumberFormat="1" applyFont="1" applyBorder="1"/>
    <xf numFmtId="0" fontId="1" fillId="3" borderId="0" xfId="0" applyFont="1" applyFill="1"/>
    <xf numFmtId="0" fontId="1" fillId="3" borderId="0" xfId="0" applyFont="1" applyFill="1" applyProtection="1">
      <protection locked="0"/>
    </xf>
    <xf numFmtId="0" fontId="1" fillId="3" borderId="3" xfId="0" applyFont="1" applyFill="1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2" fontId="1" fillId="3" borderId="3" xfId="0" applyNumberFormat="1" applyFont="1" applyFill="1" applyBorder="1" applyProtection="1">
      <protection locked="0"/>
    </xf>
    <xf numFmtId="166" fontId="1" fillId="0" borderId="0" xfId="0" applyNumberFormat="1" applyFont="1" applyAlignment="1">
      <alignment vertical="top"/>
    </xf>
    <xf numFmtId="166" fontId="1" fillId="0" borderId="0" xfId="0" applyNumberFormat="1" applyFont="1"/>
    <xf numFmtId="166" fontId="1" fillId="2" borderId="1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5"/>
  <sheetViews>
    <sheetView tabSelected="1" topLeftCell="A2" workbookViewId="0">
      <selection activeCell="B13" sqref="B13"/>
    </sheetView>
  </sheetViews>
  <sheetFormatPr defaultColWidth="9.1796875" defaultRowHeight="15.5" x14ac:dyDescent="0.35"/>
  <cols>
    <col min="1" max="1" width="7" style="2" customWidth="1"/>
    <col min="2" max="2" width="10.453125" style="2" customWidth="1"/>
    <col min="3" max="3" width="17" style="2" customWidth="1"/>
    <col min="4" max="4" width="11.7265625" style="2" customWidth="1"/>
    <col min="5" max="5" width="10.453125" style="2" customWidth="1"/>
    <col min="6" max="6" width="4.1796875" style="2" customWidth="1"/>
    <col min="7" max="7" width="10.453125" style="2" customWidth="1"/>
    <col min="8" max="8" width="4.453125" style="2" customWidth="1"/>
    <col min="9" max="9" width="13.54296875" style="2" customWidth="1"/>
    <col min="10" max="10" width="4.453125" style="2" customWidth="1"/>
    <col min="11" max="11" width="15.81640625" style="2" customWidth="1"/>
    <col min="12" max="12" width="5.81640625" style="2" customWidth="1"/>
    <col min="13" max="16384" width="9.1796875" style="2"/>
  </cols>
  <sheetData>
    <row r="1" spans="2:12" s="44" customFormat="1" x14ac:dyDescent="0.35">
      <c r="B1" s="44" t="s">
        <v>52</v>
      </c>
    </row>
    <row r="2" spans="2:12" s="44" customFormat="1" ht="26.25" customHeight="1" x14ac:dyDescent="0.35">
      <c r="B2" s="50" t="s">
        <v>52</v>
      </c>
    </row>
    <row r="3" spans="2:12" s="44" customFormat="1" x14ac:dyDescent="0.35">
      <c r="B3" s="44" t="s">
        <v>51</v>
      </c>
    </row>
    <row r="4" spans="2:12" s="44" customFormat="1" x14ac:dyDescent="0.35"/>
    <row r="5" spans="2:12" ht="20.25" customHeight="1" x14ac:dyDescent="0.35">
      <c r="B5" s="1" t="s">
        <v>14</v>
      </c>
      <c r="C5" s="1"/>
      <c r="D5" s="25"/>
    </row>
    <row r="6" spans="2:12" ht="21.75" customHeight="1" x14ac:dyDescent="0.35">
      <c r="B6" s="2" t="s">
        <v>15</v>
      </c>
      <c r="G6" s="3"/>
      <c r="H6" s="3"/>
    </row>
    <row r="7" spans="2:12" x14ac:dyDescent="0.35">
      <c r="D7" s="29" t="s">
        <v>48</v>
      </c>
      <c r="E7" s="28"/>
      <c r="G7" s="3"/>
      <c r="H7" s="3"/>
    </row>
    <row r="8" spans="2:12" x14ac:dyDescent="0.35">
      <c r="B8" s="2" t="s">
        <v>18</v>
      </c>
      <c r="D8" s="4">
        <v>1250</v>
      </c>
      <c r="E8" s="2" t="s">
        <v>16</v>
      </c>
      <c r="G8" s="3"/>
      <c r="H8" s="3"/>
    </row>
    <row r="9" spans="2:12" x14ac:dyDescent="0.35">
      <c r="B9" s="2" t="s">
        <v>19</v>
      </c>
      <c r="D9" s="5">
        <v>2.5</v>
      </c>
      <c r="E9" s="2" t="s">
        <v>17</v>
      </c>
      <c r="G9" s="3"/>
      <c r="H9" s="3"/>
    </row>
    <row r="10" spans="2:12" x14ac:dyDescent="0.35">
      <c r="B10" s="2" t="s">
        <v>20</v>
      </c>
      <c r="D10" s="48">
        <v>4</v>
      </c>
      <c r="E10" s="2" t="s">
        <v>21</v>
      </c>
      <c r="G10" s="3"/>
      <c r="H10" s="3"/>
    </row>
    <row r="11" spans="2:12" x14ac:dyDescent="0.35">
      <c r="D11" s="47">
        <f>D10/16/2.205*1000</f>
        <v>113.37868480725622</v>
      </c>
      <c r="E11" s="2" t="s">
        <v>30</v>
      </c>
      <c r="G11" s="3"/>
      <c r="H11" s="3"/>
    </row>
    <row r="12" spans="2:12" ht="23.25" customHeight="1" x14ac:dyDescent="0.35">
      <c r="B12" s="2" t="s">
        <v>22</v>
      </c>
      <c r="D12" s="47">
        <f>D8*D9/100</f>
        <v>31.25</v>
      </c>
      <c r="E12" s="2" t="s">
        <v>23</v>
      </c>
      <c r="G12" s="3"/>
      <c r="H12" s="3"/>
    </row>
    <row r="13" spans="2:12" s="32" customFormat="1" ht="21.75" customHeight="1" x14ac:dyDescent="0.25">
      <c r="D13" s="46">
        <f>D12/2.205</f>
        <v>14.172335600907029</v>
      </c>
      <c r="E13" s="32" t="s">
        <v>24</v>
      </c>
      <c r="G13" s="33"/>
      <c r="H13" s="33"/>
    </row>
    <row r="14" spans="2:12" s="24" customFormat="1" ht="46.5" x14ac:dyDescent="0.25">
      <c r="B14" s="21" t="s">
        <v>25</v>
      </c>
      <c r="C14" s="21" t="s">
        <v>26</v>
      </c>
      <c r="D14" s="22" t="s">
        <v>27</v>
      </c>
      <c r="E14" s="22" t="s">
        <v>31</v>
      </c>
      <c r="F14" s="23"/>
      <c r="G14" s="22" t="s">
        <v>32</v>
      </c>
      <c r="H14" s="23"/>
      <c r="I14" s="22" t="s">
        <v>47</v>
      </c>
      <c r="J14" s="22"/>
      <c r="K14" s="22" t="s">
        <v>33</v>
      </c>
      <c r="L14" s="23"/>
    </row>
    <row r="15" spans="2:12" x14ac:dyDescent="0.35">
      <c r="B15" s="7" t="s">
        <v>0</v>
      </c>
      <c r="C15" s="30">
        <v>0.32</v>
      </c>
      <c r="D15" s="49">
        <v>0.37</v>
      </c>
      <c r="E15" s="9">
        <f t="shared" ref="E15:E20" si="0">$D$13*C15*10</f>
        <v>45.351473922902493</v>
      </c>
      <c r="F15" s="10" t="s">
        <v>28</v>
      </c>
      <c r="G15" s="9">
        <f t="shared" ref="G15:G20" si="1">$D$13*D15*10</f>
        <v>52.437641723356009</v>
      </c>
      <c r="H15" s="10" t="s">
        <v>28</v>
      </c>
      <c r="I15" s="9">
        <f t="shared" ref="I15:I25" si="2">$E15-G15</f>
        <v>-7.0861678004535165</v>
      </c>
      <c r="J15" s="10" t="s">
        <v>28</v>
      </c>
      <c r="K15" s="11" t="str">
        <f t="shared" ref="K15:K20" si="3">IF(I15&lt;0," ",I15/$D$11)</f>
        <v xml:space="preserve"> </v>
      </c>
      <c r="L15" s="12"/>
    </row>
    <row r="16" spans="2:12" x14ac:dyDescent="0.35">
      <c r="B16" s="7" t="s">
        <v>1</v>
      </c>
      <c r="C16" s="30">
        <v>0.21</v>
      </c>
      <c r="D16" s="49">
        <v>0.2</v>
      </c>
      <c r="E16" s="9">
        <f t="shared" si="0"/>
        <v>29.761904761904763</v>
      </c>
      <c r="F16" s="10" t="s">
        <v>28</v>
      </c>
      <c r="G16" s="9">
        <f t="shared" si="1"/>
        <v>28.344671201814062</v>
      </c>
      <c r="H16" s="10" t="s">
        <v>28</v>
      </c>
      <c r="I16" s="9">
        <f t="shared" si="2"/>
        <v>1.4172335600907005</v>
      </c>
      <c r="J16" s="10" t="s">
        <v>28</v>
      </c>
      <c r="K16" s="11">
        <f t="shared" si="3"/>
        <v>1.249999999999998E-2</v>
      </c>
      <c r="L16" s="12"/>
    </row>
    <row r="17" spans="2:12" x14ac:dyDescent="0.35">
      <c r="B17" s="7" t="s">
        <v>2</v>
      </c>
      <c r="C17" s="45">
        <v>0.7</v>
      </c>
      <c r="D17" s="49">
        <v>1.74</v>
      </c>
      <c r="E17" s="9">
        <f t="shared" si="0"/>
        <v>99.206349206349188</v>
      </c>
      <c r="F17" s="10" t="s">
        <v>28</v>
      </c>
      <c r="G17" s="9">
        <f t="shared" si="1"/>
        <v>246.59863945578229</v>
      </c>
      <c r="H17" s="10" t="s">
        <v>28</v>
      </c>
      <c r="I17" s="9">
        <f t="shared" si="2"/>
        <v>-147.3922902494331</v>
      </c>
      <c r="J17" s="10" t="s">
        <v>28</v>
      </c>
      <c r="K17" s="11" t="str">
        <f t="shared" si="3"/>
        <v xml:space="preserve"> </v>
      </c>
      <c r="L17" s="12"/>
    </row>
    <row r="18" spans="2:12" x14ac:dyDescent="0.35">
      <c r="B18" s="7" t="s">
        <v>3</v>
      </c>
      <c r="C18" s="45">
        <v>0.2</v>
      </c>
      <c r="D18" s="49">
        <v>0.16</v>
      </c>
      <c r="E18" s="9">
        <f t="shared" si="0"/>
        <v>28.344671201814062</v>
      </c>
      <c r="F18" s="10" t="s">
        <v>28</v>
      </c>
      <c r="G18" s="9">
        <f t="shared" si="1"/>
        <v>22.675736961451246</v>
      </c>
      <c r="H18" s="10" t="s">
        <v>28</v>
      </c>
      <c r="I18" s="9">
        <f>$E18-G18</f>
        <v>5.668934240362816</v>
      </c>
      <c r="J18" s="10" t="s">
        <v>28</v>
      </c>
      <c r="K18" s="11">
        <f t="shared" si="3"/>
        <v>5.0000000000000044E-2</v>
      </c>
      <c r="L18" s="12"/>
    </row>
    <row r="19" spans="2:12" x14ac:dyDescent="0.35">
      <c r="B19" s="7" t="s">
        <v>4</v>
      </c>
      <c r="C19" s="45">
        <v>0.1</v>
      </c>
      <c r="D19" s="8">
        <v>8.9999999999999993E-3</v>
      </c>
      <c r="E19" s="9">
        <f t="shared" si="0"/>
        <v>14.172335600907031</v>
      </c>
      <c r="F19" s="10" t="s">
        <v>28</v>
      </c>
      <c r="G19" s="9">
        <f t="shared" si="1"/>
        <v>1.2755102040816326</v>
      </c>
      <c r="H19" s="10" t="s">
        <v>28</v>
      </c>
      <c r="I19" s="9">
        <f>$E19-G19</f>
        <v>12.896825396825399</v>
      </c>
      <c r="J19" s="10" t="s">
        <v>28</v>
      </c>
      <c r="K19" s="11">
        <f t="shared" si="3"/>
        <v>0.11375000000000003</v>
      </c>
      <c r="L19" s="12"/>
    </row>
    <row r="20" spans="2:12" x14ac:dyDescent="0.35">
      <c r="B20" s="7" t="s">
        <v>5</v>
      </c>
      <c r="C20" s="30">
        <v>0.15</v>
      </c>
      <c r="D20" s="8">
        <v>0.15</v>
      </c>
      <c r="E20" s="9">
        <f t="shared" si="0"/>
        <v>21.258503401360542</v>
      </c>
      <c r="F20" s="10" t="s">
        <v>28</v>
      </c>
      <c r="G20" s="9">
        <f t="shared" si="1"/>
        <v>21.258503401360542</v>
      </c>
      <c r="H20" s="10" t="s">
        <v>28</v>
      </c>
      <c r="I20" s="9">
        <f>$E20-G20</f>
        <v>0</v>
      </c>
      <c r="J20" s="10" t="s">
        <v>28</v>
      </c>
      <c r="K20" s="11">
        <f t="shared" si="3"/>
        <v>0</v>
      </c>
      <c r="L20" s="12"/>
    </row>
    <row r="21" spans="2:12" x14ac:dyDescent="0.35">
      <c r="B21" s="7"/>
      <c r="C21" s="30"/>
      <c r="D21" s="8"/>
      <c r="E21" s="9"/>
      <c r="F21" s="10"/>
      <c r="G21" s="9"/>
      <c r="H21" s="10"/>
      <c r="I21" s="9"/>
      <c r="J21" s="10"/>
      <c r="K21" s="11"/>
      <c r="L21" s="12"/>
    </row>
    <row r="22" spans="2:12" x14ac:dyDescent="0.35">
      <c r="B22" s="7" t="s">
        <v>6</v>
      </c>
      <c r="C22" s="30">
        <v>30</v>
      </c>
      <c r="D22" s="8">
        <v>18</v>
      </c>
      <c r="E22" s="13">
        <f>$D$13*C22</f>
        <v>425.1700680272109</v>
      </c>
      <c r="F22" s="10" t="s">
        <v>29</v>
      </c>
      <c r="G22" s="13">
        <f>$D$13*D22</f>
        <v>255.10204081632654</v>
      </c>
      <c r="H22" s="10" t="s">
        <v>29</v>
      </c>
      <c r="I22" s="13">
        <f t="shared" si="2"/>
        <v>170.06802721088437</v>
      </c>
      <c r="J22" s="10" t="s">
        <v>29</v>
      </c>
      <c r="K22" s="26">
        <f>IF(I22&lt;0," ",I22/$D$11*1000)</f>
        <v>1500.0000000000002</v>
      </c>
      <c r="L22" s="12" t="s">
        <v>13</v>
      </c>
    </row>
    <row r="23" spans="2:12" x14ac:dyDescent="0.35">
      <c r="B23" s="7" t="s">
        <v>7</v>
      </c>
      <c r="C23" s="30">
        <v>40</v>
      </c>
      <c r="D23" s="8">
        <v>46</v>
      </c>
      <c r="E23" s="13">
        <f>$D$13*C23</f>
        <v>566.8934240362812</v>
      </c>
      <c r="F23" s="10" t="s">
        <v>29</v>
      </c>
      <c r="G23" s="13">
        <f>$D$13*D23</f>
        <v>651.92743764172337</v>
      </c>
      <c r="H23" s="10" t="s">
        <v>29</v>
      </c>
      <c r="I23" s="13">
        <f t="shared" si="2"/>
        <v>-85.034013605442169</v>
      </c>
      <c r="J23" s="10" t="s">
        <v>29</v>
      </c>
      <c r="K23" s="26" t="str">
        <f t="shared" ref="K23:K29" si="4">IF(I23&lt;0," ",I23/$D$11*1000)</f>
        <v xml:space="preserve"> </v>
      </c>
      <c r="L23" s="12"/>
    </row>
    <row r="24" spans="2:12" x14ac:dyDescent="0.35">
      <c r="B24" s="7" t="s">
        <v>8</v>
      </c>
      <c r="C24" s="30">
        <v>10</v>
      </c>
      <c r="D24" s="8">
        <v>6.3</v>
      </c>
      <c r="E24" s="13">
        <f>$D$13*C24</f>
        <v>141.7233560090703</v>
      </c>
      <c r="F24" s="10" t="s">
        <v>29</v>
      </c>
      <c r="G24" s="13">
        <f>$D$13*D24</f>
        <v>89.285714285714278</v>
      </c>
      <c r="H24" s="10" t="s">
        <v>29</v>
      </c>
      <c r="I24" s="13">
        <f t="shared" si="2"/>
        <v>52.437641723356023</v>
      </c>
      <c r="J24" s="10" t="s">
        <v>29</v>
      </c>
      <c r="K24" s="26">
        <f t="shared" si="4"/>
        <v>462.50000000000017</v>
      </c>
      <c r="L24" s="12" t="s">
        <v>13</v>
      </c>
    </row>
    <row r="25" spans="2:12" x14ac:dyDescent="0.35">
      <c r="B25" s="7" t="s">
        <v>9</v>
      </c>
      <c r="C25" s="30">
        <v>50</v>
      </c>
      <c r="D25" s="8">
        <v>103</v>
      </c>
      <c r="E25" s="13">
        <f>$D$13*C25</f>
        <v>708.61678004535145</v>
      </c>
      <c r="F25" s="10" t="s">
        <v>29</v>
      </c>
      <c r="G25" s="13">
        <f>$D$13*D25</f>
        <v>1459.7505668934241</v>
      </c>
      <c r="H25" s="10" t="s">
        <v>29</v>
      </c>
      <c r="I25" s="13">
        <f t="shared" si="2"/>
        <v>-751.13378684807265</v>
      </c>
      <c r="J25" s="10" t="s">
        <v>29</v>
      </c>
      <c r="K25" s="26" t="str">
        <f t="shared" si="4"/>
        <v xml:space="preserve"> </v>
      </c>
      <c r="L25" s="12"/>
    </row>
    <row r="26" spans="2:12" x14ac:dyDescent="0.35">
      <c r="B26" s="7"/>
      <c r="C26" s="30"/>
      <c r="D26" s="8"/>
      <c r="E26" s="9"/>
      <c r="F26" s="10"/>
      <c r="G26" s="9"/>
      <c r="H26" s="10"/>
      <c r="I26" s="9"/>
      <c r="J26" s="10"/>
      <c r="K26" s="26"/>
      <c r="L26" s="12"/>
    </row>
    <row r="27" spans="2:12" x14ac:dyDescent="0.35">
      <c r="B27" s="7" t="s">
        <v>10</v>
      </c>
      <c r="C27" s="45">
        <v>0.1</v>
      </c>
      <c r="D27" s="8"/>
      <c r="E27" s="9">
        <f>$D$13*C27</f>
        <v>1.4172335600907031</v>
      </c>
      <c r="F27" s="10" t="s">
        <v>29</v>
      </c>
      <c r="G27" s="9">
        <f>$D$13*D27</f>
        <v>0</v>
      </c>
      <c r="H27" s="10" t="s">
        <v>29</v>
      </c>
      <c r="I27" s="9">
        <f>$E27-G27</f>
        <v>1.4172335600907031</v>
      </c>
      <c r="J27" s="10" t="s">
        <v>29</v>
      </c>
      <c r="K27" s="26">
        <f t="shared" si="4"/>
        <v>12.500000000000002</v>
      </c>
      <c r="L27" s="12" t="s">
        <v>13</v>
      </c>
    </row>
    <row r="28" spans="2:12" x14ac:dyDescent="0.35">
      <c r="B28" s="7" t="s">
        <v>11</v>
      </c>
      <c r="C28" s="45">
        <v>0.5</v>
      </c>
      <c r="D28" s="8"/>
      <c r="E28" s="9">
        <f>$D$13*C28</f>
        <v>7.0861678004535147</v>
      </c>
      <c r="F28" s="10" t="s">
        <v>29</v>
      </c>
      <c r="G28" s="9">
        <f>$D$13*D28</f>
        <v>0</v>
      </c>
      <c r="H28" s="10" t="s">
        <v>29</v>
      </c>
      <c r="I28" s="9">
        <f>$E28-G28</f>
        <v>7.0861678004535147</v>
      </c>
      <c r="J28" s="10" t="s">
        <v>29</v>
      </c>
      <c r="K28" s="26">
        <f t="shared" si="4"/>
        <v>62.500000000000014</v>
      </c>
      <c r="L28" s="12" t="s">
        <v>13</v>
      </c>
    </row>
    <row r="29" spans="2:12" x14ac:dyDescent="0.35">
      <c r="B29" s="14" t="s">
        <v>12</v>
      </c>
      <c r="C29" s="31">
        <v>0.26</v>
      </c>
      <c r="D29" s="15"/>
      <c r="E29" s="16">
        <f>$D$13*C29</f>
        <v>3.6848072562358278</v>
      </c>
      <c r="F29" s="17" t="s">
        <v>29</v>
      </c>
      <c r="G29" s="16">
        <f>$D$13*D29</f>
        <v>0</v>
      </c>
      <c r="H29" s="17" t="s">
        <v>29</v>
      </c>
      <c r="I29" s="16">
        <f>$E29-G29</f>
        <v>3.6848072562358278</v>
      </c>
      <c r="J29" s="17" t="s">
        <v>29</v>
      </c>
      <c r="K29" s="27">
        <f t="shared" si="4"/>
        <v>32.500000000000007</v>
      </c>
      <c r="L29" s="18" t="s">
        <v>13</v>
      </c>
    </row>
    <row r="30" spans="2:12" x14ac:dyDescent="0.35">
      <c r="D30" s="19"/>
      <c r="G30" s="19"/>
      <c r="H30" s="19"/>
      <c r="I30" s="19"/>
      <c r="J30" s="19"/>
      <c r="K30" s="19"/>
      <c r="L30" s="19"/>
    </row>
    <row r="31" spans="2:12" x14ac:dyDescent="0.35">
      <c r="B31" s="2" t="s">
        <v>50</v>
      </c>
      <c r="I31" s="6"/>
      <c r="J31" s="6"/>
    </row>
    <row r="32" spans="2:12" x14ac:dyDescent="0.35">
      <c r="E32" s="6"/>
      <c r="F32" s="6"/>
      <c r="G32" s="6"/>
      <c r="H32" s="6"/>
      <c r="I32" s="6"/>
      <c r="J32" s="6"/>
    </row>
    <row r="33" spans="5:10" x14ac:dyDescent="0.35">
      <c r="E33" s="6"/>
      <c r="F33" s="6"/>
      <c r="G33" s="6"/>
      <c r="H33" s="6"/>
      <c r="I33" s="6"/>
      <c r="J33" s="6"/>
    </row>
    <row r="34" spans="5:10" x14ac:dyDescent="0.35">
      <c r="E34" s="6"/>
      <c r="F34" s="6"/>
      <c r="G34" s="6"/>
      <c r="H34" s="6"/>
      <c r="I34" s="6"/>
      <c r="J34" s="6"/>
    </row>
    <row r="35" spans="5:10" x14ac:dyDescent="0.35">
      <c r="E35" s="6"/>
      <c r="F35" s="6"/>
      <c r="G35" s="6"/>
      <c r="H35" s="6"/>
      <c r="I35" s="6"/>
      <c r="J35" s="6"/>
    </row>
    <row r="36" spans="5:10" x14ac:dyDescent="0.35">
      <c r="E36" s="6"/>
      <c r="F36" s="6"/>
      <c r="G36" s="6"/>
      <c r="H36" s="6"/>
      <c r="I36" s="6"/>
      <c r="J36" s="6"/>
    </row>
    <row r="37" spans="5:10" x14ac:dyDescent="0.35">
      <c r="E37" s="20"/>
      <c r="F37" s="20"/>
      <c r="G37" s="20"/>
      <c r="H37" s="20"/>
      <c r="I37" s="20"/>
      <c r="J37" s="20"/>
    </row>
    <row r="38" spans="5:10" x14ac:dyDescent="0.35">
      <c r="E38" s="20"/>
      <c r="F38" s="20"/>
      <c r="G38" s="20"/>
      <c r="H38" s="20"/>
      <c r="I38" s="20"/>
      <c r="J38" s="20"/>
    </row>
    <row r="39" spans="5:10" x14ac:dyDescent="0.35">
      <c r="E39" s="20"/>
      <c r="F39" s="20"/>
      <c r="G39" s="20"/>
      <c r="H39" s="20"/>
      <c r="I39" s="20"/>
      <c r="J39" s="20"/>
    </row>
    <row r="40" spans="5:10" x14ac:dyDescent="0.35">
      <c r="E40" s="20"/>
      <c r="F40" s="20"/>
      <c r="G40" s="20"/>
      <c r="H40" s="20"/>
      <c r="I40" s="20"/>
      <c r="J40" s="20"/>
    </row>
    <row r="41" spans="5:10" x14ac:dyDescent="0.35">
      <c r="E41" s="6"/>
      <c r="F41" s="6"/>
      <c r="G41" s="6"/>
      <c r="H41" s="6"/>
      <c r="I41" s="6"/>
      <c r="J41" s="6"/>
    </row>
    <row r="42" spans="5:10" x14ac:dyDescent="0.35">
      <c r="E42" s="20"/>
      <c r="F42" s="20"/>
      <c r="G42" s="20"/>
      <c r="H42" s="20"/>
      <c r="I42" s="20"/>
      <c r="J42" s="20"/>
    </row>
    <row r="43" spans="5:10" x14ac:dyDescent="0.35">
      <c r="E43" s="20"/>
      <c r="F43" s="20"/>
      <c r="G43" s="20"/>
      <c r="H43" s="20"/>
      <c r="I43" s="20"/>
      <c r="J43" s="20"/>
    </row>
    <row r="44" spans="5:10" x14ac:dyDescent="0.35">
      <c r="E44" s="20"/>
      <c r="F44" s="20"/>
      <c r="G44" s="20"/>
      <c r="H44" s="20"/>
      <c r="I44" s="20"/>
      <c r="J44" s="20"/>
    </row>
    <row r="45" spans="5:10" x14ac:dyDescent="0.35">
      <c r="E45" s="20"/>
      <c r="F45" s="20"/>
      <c r="G45" s="20"/>
      <c r="H45" s="20"/>
      <c r="I45" s="20"/>
      <c r="J45" s="20"/>
    </row>
  </sheetData>
  <phoneticPr fontId="0" type="noConversion"/>
  <pageMargins left="0.75" right="0.75" top="1" bottom="1" header="0.5" footer="0.5"/>
  <pageSetup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7"/>
  <sheetViews>
    <sheetView workbookViewId="0">
      <selection activeCell="E29" sqref="E29"/>
    </sheetView>
  </sheetViews>
  <sheetFormatPr defaultRowHeight="12.5" x14ac:dyDescent="0.25"/>
  <sheetData>
    <row r="3" spans="2:14" x14ac:dyDescent="0.25">
      <c r="B3" t="s">
        <v>49</v>
      </c>
    </row>
    <row r="6" spans="2:14" ht="37.5" x14ac:dyDescent="0.25">
      <c r="B6" s="34" t="s">
        <v>34</v>
      </c>
      <c r="C6" s="35" t="s">
        <v>35</v>
      </c>
      <c r="D6" s="35" t="s">
        <v>36</v>
      </c>
      <c r="E6" s="35" t="s">
        <v>37</v>
      </c>
      <c r="F6" s="35" t="s">
        <v>38</v>
      </c>
      <c r="G6" s="35" t="s">
        <v>39</v>
      </c>
      <c r="H6" s="36" t="s">
        <v>40</v>
      </c>
      <c r="I6" s="35" t="s">
        <v>41</v>
      </c>
      <c r="J6" s="35" t="s">
        <v>42</v>
      </c>
      <c r="K6" s="35" t="s">
        <v>43</v>
      </c>
      <c r="L6" s="35" t="s">
        <v>44</v>
      </c>
      <c r="M6" s="35" t="s">
        <v>45</v>
      </c>
      <c r="N6" s="43" t="s">
        <v>46</v>
      </c>
    </row>
    <row r="7" spans="2:14" x14ac:dyDescent="0.25">
      <c r="B7" s="37">
        <v>99</v>
      </c>
      <c r="C7" s="38">
        <v>1.47</v>
      </c>
      <c r="D7" s="38">
        <v>0.56999999999999995</v>
      </c>
      <c r="E7" s="38">
        <v>0.38</v>
      </c>
      <c r="F7" s="38">
        <v>3.91</v>
      </c>
      <c r="G7" s="38">
        <v>0.13200000000000001</v>
      </c>
      <c r="H7" s="39">
        <v>0.4</v>
      </c>
      <c r="I7" s="38">
        <v>3030</v>
      </c>
      <c r="J7" s="38">
        <v>223</v>
      </c>
      <c r="K7" s="38">
        <v>24.9</v>
      </c>
      <c r="L7" s="38">
        <v>377</v>
      </c>
      <c r="M7" s="38">
        <v>3.58</v>
      </c>
      <c r="N7" s="39">
        <v>5.3999999999999999E-2</v>
      </c>
    </row>
    <row r="8" spans="2:14" x14ac:dyDescent="0.25">
      <c r="B8" s="37">
        <v>95</v>
      </c>
      <c r="C8" s="38">
        <v>1.08</v>
      </c>
      <c r="D8" s="38">
        <v>0.51</v>
      </c>
      <c r="E8" s="38">
        <v>0.34</v>
      </c>
      <c r="F8" s="38">
        <v>3.54</v>
      </c>
      <c r="G8" s="38">
        <v>0.05</v>
      </c>
      <c r="H8" s="39">
        <v>0.35</v>
      </c>
      <c r="I8" s="38">
        <v>1386</v>
      </c>
      <c r="J8" s="38">
        <v>62</v>
      </c>
      <c r="K8" s="38">
        <v>19</v>
      </c>
      <c r="L8" s="38">
        <v>271</v>
      </c>
      <c r="M8" s="38">
        <v>2.58</v>
      </c>
      <c r="N8" s="39">
        <v>5.0999999999999997E-2</v>
      </c>
    </row>
    <row r="9" spans="2:14" x14ac:dyDescent="0.25">
      <c r="B9" s="37">
        <v>90</v>
      </c>
      <c r="C9" s="38">
        <v>0.96</v>
      </c>
      <c r="D9" s="38">
        <v>0.47</v>
      </c>
      <c r="E9" s="38">
        <v>0.32</v>
      </c>
      <c r="F9" s="38">
        <v>3.28</v>
      </c>
      <c r="G9" s="38">
        <v>0.04</v>
      </c>
      <c r="H9" s="39">
        <v>0.34</v>
      </c>
      <c r="I9" s="38">
        <v>873</v>
      </c>
      <c r="J9" s="38">
        <v>51</v>
      </c>
      <c r="K9" s="38">
        <v>15.9</v>
      </c>
      <c r="L9" s="38">
        <v>204</v>
      </c>
      <c r="M9" s="38">
        <v>2.14</v>
      </c>
      <c r="N9" s="39">
        <v>0.05</v>
      </c>
    </row>
    <row r="10" spans="2:14" x14ac:dyDescent="0.25">
      <c r="B10" s="37">
        <v>85</v>
      </c>
      <c r="C10" s="38">
        <v>0.88</v>
      </c>
      <c r="D10" s="38">
        <v>0.45</v>
      </c>
      <c r="E10" s="38">
        <v>0.3</v>
      </c>
      <c r="F10" s="38">
        <v>3.16</v>
      </c>
      <c r="G10" s="38">
        <v>0.03</v>
      </c>
      <c r="H10" s="39">
        <v>0.32</v>
      </c>
      <c r="I10" s="38">
        <v>686</v>
      </c>
      <c r="J10" s="38">
        <v>45</v>
      </c>
      <c r="K10" s="38">
        <v>14.9</v>
      </c>
      <c r="L10" s="38">
        <v>181</v>
      </c>
      <c r="M10" s="38">
        <v>2</v>
      </c>
      <c r="N10" s="39">
        <v>4.8000000000000001E-2</v>
      </c>
    </row>
    <row r="11" spans="2:14" x14ac:dyDescent="0.25">
      <c r="B11" s="37">
        <v>80</v>
      </c>
      <c r="C11" s="38">
        <v>0.83</v>
      </c>
      <c r="D11" s="38">
        <v>0.43</v>
      </c>
      <c r="E11" s="38">
        <v>0.28999999999999998</v>
      </c>
      <c r="F11" s="38">
        <v>3.06</v>
      </c>
      <c r="G11" s="38">
        <v>0.03</v>
      </c>
      <c r="H11" s="39">
        <v>0.30399999999999999</v>
      </c>
      <c r="I11" s="38">
        <v>582</v>
      </c>
      <c r="J11" s="38">
        <v>41</v>
      </c>
      <c r="K11" s="38">
        <v>14</v>
      </c>
      <c r="L11" s="38">
        <v>164</v>
      </c>
      <c r="M11" s="38">
        <v>1.82</v>
      </c>
      <c r="N11" s="39">
        <v>4.7E-2</v>
      </c>
    </row>
    <row r="12" spans="2:14" x14ac:dyDescent="0.25">
      <c r="B12" s="37">
        <v>75</v>
      </c>
      <c r="C12" s="38">
        <v>0.78</v>
      </c>
      <c r="D12" s="38">
        <v>0.41</v>
      </c>
      <c r="E12" s="38">
        <v>0.28000000000000003</v>
      </c>
      <c r="F12" s="38">
        <v>2.94</v>
      </c>
      <c r="G12" s="38">
        <v>2.4E-2</v>
      </c>
      <c r="H12" s="39">
        <v>0.28999999999999998</v>
      </c>
      <c r="I12" s="38">
        <v>506</v>
      </c>
      <c r="J12" s="38">
        <v>38</v>
      </c>
      <c r="K12" s="38">
        <v>13.2</v>
      </c>
      <c r="L12" s="38">
        <v>147</v>
      </c>
      <c r="M12" s="38">
        <v>1.6</v>
      </c>
      <c r="N12" s="39">
        <v>4.5999999999999999E-2</v>
      </c>
    </row>
    <row r="13" spans="2:14" x14ac:dyDescent="0.25">
      <c r="B13" s="37">
        <v>70</v>
      </c>
      <c r="C13" s="38">
        <v>0.76</v>
      </c>
      <c r="D13" s="38">
        <v>0.39</v>
      </c>
      <c r="E13" s="38">
        <v>0.27</v>
      </c>
      <c r="F13" s="38">
        <v>2.84</v>
      </c>
      <c r="G13" s="38">
        <v>0.02</v>
      </c>
      <c r="H13" s="39">
        <v>0.28999999999999998</v>
      </c>
      <c r="I13" s="38">
        <v>442</v>
      </c>
      <c r="J13" s="38">
        <v>36</v>
      </c>
      <c r="K13" s="38">
        <v>13</v>
      </c>
      <c r="L13" s="38">
        <v>135</v>
      </c>
      <c r="M13" s="38">
        <v>1.56</v>
      </c>
      <c r="N13" s="39">
        <v>4.5999999999999999E-2</v>
      </c>
    </row>
    <row r="14" spans="2:14" x14ac:dyDescent="0.25">
      <c r="B14" s="37">
        <v>65</v>
      </c>
      <c r="C14" s="38">
        <v>0.71</v>
      </c>
      <c r="D14" s="38">
        <v>0.37</v>
      </c>
      <c r="E14" s="38">
        <v>0.27</v>
      </c>
      <c r="F14" s="38">
        <v>2.74</v>
      </c>
      <c r="G14" s="38">
        <v>0.02</v>
      </c>
      <c r="H14" s="39">
        <v>0.28000000000000003</v>
      </c>
      <c r="I14" s="38">
        <v>393</v>
      </c>
      <c r="J14" s="38">
        <v>35</v>
      </c>
      <c r="K14" s="38">
        <v>12</v>
      </c>
      <c r="L14" s="38">
        <v>121</v>
      </c>
      <c r="M14" s="38">
        <v>1.42</v>
      </c>
      <c r="N14" s="39">
        <v>4.4999999999999998E-2</v>
      </c>
    </row>
    <row r="15" spans="2:14" x14ac:dyDescent="0.25">
      <c r="B15" s="37">
        <v>60</v>
      </c>
      <c r="C15" s="38">
        <v>0.68</v>
      </c>
      <c r="D15" s="38">
        <v>0.36</v>
      </c>
      <c r="E15" s="38">
        <v>0.26</v>
      </c>
      <c r="F15" s="38">
        <v>2.68</v>
      </c>
      <c r="G15" s="38">
        <v>0.02</v>
      </c>
      <c r="H15" s="39">
        <v>0.27</v>
      </c>
      <c r="I15" s="38">
        <v>354</v>
      </c>
      <c r="J15" s="38">
        <v>33</v>
      </c>
      <c r="K15" s="38">
        <v>11.7</v>
      </c>
      <c r="L15" s="38">
        <v>112</v>
      </c>
      <c r="M15" s="38">
        <v>1.3</v>
      </c>
      <c r="N15" s="39">
        <v>4.3999999999999997E-2</v>
      </c>
    </row>
    <row r="16" spans="2:14" x14ac:dyDescent="0.25">
      <c r="B16" s="37">
        <v>55</v>
      </c>
      <c r="C16" s="38">
        <v>0.66</v>
      </c>
      <c r="D16" s="38">
        <v>0.35</v>
      </c>
      <c r="E16" s="38">
        <v>0.25</v>
      </c>
      <c r="F16" s="38">
        <v>2.6</v>
      </c>
      <c r="G16" s="38">
        <v>1.7000000000000001E-2</v>
      </c>
      <c r="H16" s="39">
        <v>0.26</v>
      </c>
      <c r="I16" s="38">
        <v>315</v>
      </c>
      <c r="J16" s="38">
        <v>32</v>
      </c>
      <c r="K16" s="38">
        <v>11</v>
      </c>
      <c r="L16" s="38">
        <v>105</v>
      </c>
      <c r="M16" s="38">
        <v>1.24</v>
      </c>
      <c r="N16" s="39">
        <v>4.2999999999999997E-2</v>
      </c>
    </row>
    <row r="17" spans="2:14" x14ac:dyDescent="0.25">
      <c r="B17" s="37">
        <v>50</v>
      </c>
      <c r="C17" s="38">
        <v>0.64</v>
      </c>
      <c r="D17" s="38">
        <v>0.33</v>
      </c>
      <c r="E17" s="38">
        <v>0.24</v>
      </c>
      <c r="F17" s="38">
        <v>2.5299999999999998</v>
      </c>
      <c r="G17" s="38">
        <v>1.2999999999999999E-2</v>
      </c>
      <c r="H17" s="39">
        <v>0.26</v>
      </c>
      <c r="I17" s="38">
        <v>281</v>
      </c>
      <c r="J17" s="38">
        <v>31</v>
      </c>
      <c r="K17" s="38">
        <v>10.9</v>
      </c>
      <c r="L17" s="38">
        <v>98</v>
      </c>
      <c r="M17" s="38">
        <v>1.1100000000000001</v>
      </c>
      <c r="N17" s="39">
        <v>4.2999999999999997E-2</v>
      </c>
    </row>
    <row r="18" spans="2:14" x14ac:dyDescent="0.25">
      <c r="B18" s="37">
        <v>45</v>
      </c>
      <c r="C18" s="38">
        <v>0.61</v>
      </c>
      <c r="D18" s="38">
        <v>0.33</v>
      </c>
      <c r="E18" s="38">
        <v>0.23</v>
      </c>
      <c r="F18" s="38">
        <v>2.4700000000000002</v>
      </c>
      <c r="G18" s="38">
        <v>1.0999999999999999E-2</v>
      </c>
      <c r="H18" s="39">
        <v>0.25</v>
      </c>
      <c r="I18" s="38">
        <v>246</v>
      </c>
      <c r="J18" s="38">
        <v>29</v>
      </c>
      <c r="K18" s="38">
        <v>10.199999999999999</v>
      </c>
      <c r="L18" s="38">
        <v>92</v>
      </c>
      <c r="M18" s="38">
        <v>1</v>
      </c>
      <c r="N18" s="39">
        <v>4.2000000000000003E-2</v>
      </c>
    </row>
    <row r="19" spans="2:14" x14ac:dyDescent="0.25">
      <c r="B19" s="37">
        <v>40</v>
      </c>
      <c r="C19" s="38">
        <v>0.59</v>
      </c>
      <c r="D19" s="38">
        <v>0.31</v>
      </c>
      <c r="E19" s="38">
        <v>0.22</v>
      </c>
      <c r="F19" s="38">
        <v>2.4</v>
      </c>
      <c r="G19" s="38">
        <v>0.01</v>
      </c>
      <c r="H19" s="39">
        <v>0.25</v>
      </c>
      <c r="I19" s="38">
        <v>225</v>
      </c>
      <c r="J19" s="38">
        <v>28</v>
      </c>
      <c r="K19" s="38">
        <v>10</v>
      </c>
      <c r="L19" s="38">
        <v>88</v>
      </c>
      <c r="M19" s="38">
        <v>0.89</v>
      </c>
      <c r="N19" s="39">
        <v>4.1000000000000002E-2</v>
      </c>
    </row>
    <row r="20" spans="2:14" x14ac:dyDescent="0.25">
      <c r="B20" s="37">
        <v>35</v>
      </c>
      <c r="C20" s="38">
        <v>0.56999999999999995</v>
      </c>
      <c r="D20" s="38">
        <v>0.3</v>
      </c>
      <c r="E20" s="38">
        <v>0.22</v>
      </c>
      <c r="F20" s="38">
        <v>2.33</v>
      </c>
      <c r="G20" s="38">
        <v>0.01</v>
      </c>
      <c r="H20" s="39">
        <v>0.24</v>
      </c>
      <c r="I20" s="38">
        <v>209</v>
      </c>
      <c r="J20" s="38">
        <v>26</v>
      </c>
      <c r="K20" s="38">
        <v>9.8000000000000007</v>
      </c>
      <c r="L20" s="38">
        <v>82</v>
      </c>
      <c r="M20" s="38">
        <v>0.84</v>
      </c>
      <c r="N20" s="39">
        <v>0.04</v>
      </c>
    </row>
    <row r="21" spans="2:14" x14ac:dyDescent="0.25">
      <c r="B21" s="37">
        <v>30</v>
      </c>
      <c r="C21" s="38">
        <v>0.55000000000000004</v>
      </c>
      <c r="D21" s="38">
        <v>0.28999999999999998</v>
      </c>
      <c r="E21" s="38">
        <v>0.21</v>
      </c>
      <c r="F21" s="38">
        <v>2.27</v>
      </c>
      <c r="G21" s="38">
        <v>0.01</v>
      </c>
      <c r="H21" s="39">
        <v>0.23</v>
      </c>
      <c r="I21" s="38">
        <v>189</v>
      </c>
      <c r="J21" s="38">
        <v>25</v>
      </c>
      <c r="K21" s="38">
        <v>9</v>
      </c>
      <c r="L21" s="38">
        <v>77</v>
      </c>
      <c r="M21" s="38">
        <v>0.73</v>
      </c>
      <c r="N21" s="39">
        <v>3.9E-2</v>
      </c>
    </row>
    <row r="22" spans="2:14" x14ac:dyDescent="0.25">
      <c r="B22" s="37">
        <v>25</v>
      </c>
      <c r="C22" s="38">
        <v>0.53</v>
      </c>
      <c r="D22" s="38">
        <v>0.27</v>
      </c>
      <c r="E22" s="38">
        <v>0.2</v>
      </c>
      <c r="F22" s="38">
        <v>2.14</v>
      </c>
      <c r="G22" s="38">
        <v>0.01</v>
      </c>
      <c r="H22" s="39">
        <v>0.22</v>
      </c>
      <c r="I22" s="38">
        <v>174</v>
      </c>
      <c r="J22" s="38">
        <v>24</v>
      </c>
      <c r="K22" s="38">
        <v>8.9</v>
      </c>
      <c r="L22" s="38">
        <v>69</v>
      </c>
      <c r="M22" s="38">
        <v>0.64</v>
      </c>
      <c r="N22" s="39">
        <v>3.9E-2</v>
      </c>
    </row>
    <row r="23" spans="2:14" x14ac:dyDescent="0.25">
      <c r="B23" s="37">
        <v>20</v>
      </c>
      <c r="C23" s="38">
        <v>0.5</v>
      </c>
      <c r="D23" s="38">
        <v>0.26</v>
      </c>
      <c r="E23" s="38">
        <v>0.19</v>
      </c>
      <c r="F23" s="38">
        <v>2.04</v>
      </c>
      <c r="G23" s="38">
        <v>0.01</v>
      </c>
      <c r="H23" s="39">
        <v>0.21</v>
      </c>
      <c r="I23" s="38">
        <v>151</v>
      </c>
      <c r="J23" s="38">
        <v>23</v>
      </c>
      <c r="K23" s="38">
        <v>8.1</v>
      </c>
      <c r="L23" s="38">
        <v>63</v>
      </c>
      <c r="M23" s="38">
        <v>0.56999999999999995</v>
      </c>
      <c r="N23" s="39">
        <v>3.6999999999999998E-2</v>
      </c>
    </row>
    <row r="24" spans="2:14" x14ac:dyDescent="0.25">
      <c r="B24" s="37">
        <v>15</v>
      </c>
      <c r="C24" s="38">
        <v>0.48</v>
      </c>
      <c r="D24" s="38">
        <v>0.24</v>
      </c>
      <c r="E24" s="38">
        <v>0.18</v>
      </c>
      <c r="F24" s="38">
        <v>1.93</v>
      </c>
      <c r="G24" s="38">
        <v>0.01</v>
      </c>
      <c r="H24" s="39">
        <v>0.2</v>
      </c>
      <c r="I24" s="38">
        <v>137</v>
      </c>
      <c r="J24" s="38">
        <v>21</v>
      </c>
      <c r="K24" s="38">
        <v>8</v>
      </c>
      <c r="L24" s="38">
        <v>58</v>
      </c>
      <c r="M24" s="38">
        <v>0.5</v>
      </c>
      <c r="N24" s="39">
        <v>3.5999999999999997E-2</v>
      </c>
    </row>
    <row r="25" spans="2:14" x14ac:dyDescent="0.25">
      <c r="B25" s="37">
        <v>10</v>
      </c>
      <c r="C25" s="38">
        <v>0.44</v>
      </c>
      <c r="D25" s="38">
        <v>0.23</v>
      </c>
      <c r="E25" s="38">
        <v>0.17</v>
      </c>
      <c r="F25" s="38">
        <v>1.76</v>
      </c>
      <c r="G25" s="38">
        <v>8.9999999999999993E-3</v>
      </c>
      <c r="H25" s="39">
        <v>0.18</v>
      </c>
      <c r="I25" s="38">
        <v>123</v>
      </c>
      <c r="J25" s="38">
        <v>20</v>
      </c>
      <c r="K25" s="38">
        <v>7</v>
      </c>
      <c r="L25" s="38">
        <v>52</v>
      </c>
      <c r="M25" s="38">
        <v>0.47</v>
      </c>
      <c r="N25" s="39">
        <v>3.5000000000000003E-2</v>
      </c>
    </row>
    <row r="26" spans="2:14" x14ac:dyDescent="0.25">
      <c r="B26" s="37">
        <v>5</v>
      </c>
      <c r="C26" s="38">
        <v>0.37</v>
      </c>
      <c r="D26" s="38">
        <v>0.2</v>
      </c>
      <c r="E26" s="38">
        <v>0.16</v>
      </c>
      <c r="F26" s="38">
        <v>1.47</v>
      </c>
      <c r="G26" s="38">
        <v>6.0000000000000001E-3</v>
      </c>
      <c r="H26" s="39">
        <v>0.15</v>
      </c>
      <c r="I26" s="38">
        <v>103</v>
      </c>
      <c r="J26" s="38">
        <v>18</v>
      </c>
      <c r="K26" s="38">
        <v>6.3</v>
      </c>
      <c r="L26" s="38">
        <v>46</v>
      </c>
      <c r="M26" s="38">
        <v>0.34</v>
      </c>
      <c r="N26" s="39">
        <v>3.3000000000000002E-2</v>
      </c>
    </row>
    <row r="27" spans="2:14" x14ac:dyDescent="0.25">
      <c r="B27" s="40">
        <v>1</v>
      </c>
      <c r="C27" s="41">
        <v>0.28000000000000003</v>
      </c>
      <c r="D27" s="41">
        <v>0.15</v>
      </c>
      <c r="E27" s="41">
        <v>0.12</v>
      </c>
      <c r="F27" s="41">
        <v>1.01</v>
      </c>
      <c r="G27" s="41">
        <v>3.0000000000000001E-3</v>
      </c>
      <c r="H27" s="42">
        <v>0.10100000000000001</v>
      </c>
      <c r="I27" s="41">
        <v>64</v>
      </c>
      <c r="J27" s="41">
        <v>13</v>
      </c>
      <c r="K27" s="41">
        <v>5</v>
      </c>
      <c r="L27" s="41">
        <v>35</v>
      </c>
      <c r="M27" s="41">
        <v>0.18</v>
      </c>
      <c r="N27" s="42">
        <v>0.03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Suplement Calculator</vt:lpstr>
      <vt:lpstr>Pasture Mineral Concentration</vt:lpstr>
      <vt:lpstr>Sheet3</vt:lpstr>
      <vt:lpstr>'Suplement Calculator'!Print_Area</vt:lpstr>
    </vt:vector>
  </TitlesOfParts>
  <Company>West Virginia University - 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B. Rayburn</dc:creator>
  <cp:lastModifiedBy>Edward Rayburn</cp:lastModifiedBy>
  <cp:lastPrinted>2002-05-20T13:40:24Z</cp:lastPrinted>
  <dcterms:created xsi:type="dcterms:W3CDTF">2000-02-29T17:59:48Z</dcterms:created>
  <dcterms:modified xsi:type="dcterms:W3CDTF">2014-08-11T14:38:14Z</dcterms:modified>
</cp:coreProperties>
</file>