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U:\5 Projects\1 Slate Website Development\1 Soil section Fertility Docs on Slate\"/>
    </mc:Choice>
  </mc:AlternateContent>
  <bookViews>
    <workbookView xWindow="0" yWindow="0" windowWidth="9580" windowHeight="1530"/>
  </bookViews>
  <sheets>
    <sheet name="Field Information Crops" sheetId="4" r:id="rId1"/>
    <sheet name="Field Info Vegetables" sheetId="7" r:id="rId2"/>
    <sheet name="Soil Productivity" sheetId="1" r:id="rId3"/>
    <sheet name="Crop Expected Yield" sheetId="2" r:id="rId4"/>
    <sheet name="Fert.  Recommend" sheetId="3" r:id="rId5"/>
    <sheet name="Nutrient Removal" sheetId="5" r:id="rId6"/>
    <sheet name="Soil Testing Labs" sheetId="6" r:id="rId7"/>
    <sheet name="Veg Fert Recommends" sheetId="8" r:id="rId8"/>
  </sheets>
  <definedNames>
    <definedName name="_xlnm.Print_Area" localSheetId="1">'Field Info Vegetables'!$A$1:$D$42</definedName>
    <definedName name="_xlnm.Print_Area" localSheetId="0">'Field Information Crops'!$A$1:$D$49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4" i="4" l="1"/>
  <c r="C45" i="4"/>
  <c r="A41" i="7" l="1"/>
  <c r="A40" i="7"/>
  <c r="A39" i="7"/>
  <c r="C35" i="7"/>
  <c r="C34" i="7"/>
  <c r="B30" i="7"/>
  <c r="C24" i="7"/>
  <c r="C23" i="7"/>
  <c r="W10" i="8"/>
  <c r="W9" i="8"/>
  <c r="W8" i="8"/>
  <c r="W7" i="8"/>
  <c r="V11" i="8"/>
  <c r="W11" i="8" s="1"/>
  <c r="V10" i="8"/>
  <c r="V9" i="8"/>
  <c r="V8" i="8"/>
  <c r="V7" i="8"/>
  <c r="V6" i="8"/>
  <c r="W6" i="8" s="1"/>
  <c r="U10" i="8"/>
  <c r="U9" i="8"/>
  <c r="U8" i="8"/>
  <c r="U7" i="8"/>
  <c r="T8" i="8"/>
  <c r="T7" i="8"/>
  <c r="T6" i="8"/>
  <c r="U6" i="8" s="1"/>
  <c r="T11" i="8"/>
  <c r="U11" i="8" s="1"/>
  <c r="T10" i="8"/>
  <c r="T9" i="8"/>
  <c r="H4" i="6"/>
  <c r="J8" i="6"/>
  <c r="J7" i="6"/>
  <c r="J6" i="6"/>
  <c r="J5" i="6"/>
  <c r="J4" i="6"/>
  <c r="B20" i="7"/>
  <c r="D31" i="7"/>
  <c r="B31" i="7"/>
  <c r="B26" i="7" l="1"/>
  <c r="B28" i="7" s="1"/>
  <c r="C36" i="7" s="1"/>
  <c r="B27" i="7"/>
  <c r="B29" i="7" s="1"/>
  <c r="C37" i="7" s="1"/>
  <c r="G9" i="6"/>
  <c r="S21" i="5" l="1"/>
  <c r="S20" i="5"/>
  <c r="S19" i="5"/>
  <c r="S18" i="5"/>
  <c r="S17" i="5"/>
  <c r="S16" i="5"/>
  <c r="S15" i="5"/>
  <c r="S14" i="5"/>
  <c r="S13" i="5"/>
  <c r="S12" i="5"/>
  <c r="S11" i="5"/>
  <c r="S10" i="5"/>
  <c r="S9" i="5"/>
  <c r="S8" i="5"/>
  <c r="S7" i="5"/>
  <c r="S6" i="5"/>
  <c r="S5" i="5"/>
  <c r="R21" i="5"/>
  <c r="R20" i="5"/>
  <c r="R19" i="5"/>
  <c r="R18" i="5"/>
  <c r="B39" i="4" s="1"/>
  <c r="R17" i="5"/>
  <c r="R16" i="5"/>
  <c r="R15" i="5"/>
  <c r="R14" i="5"/>
  <c r="R13" i="5"/>
  <c r="R12" i="5"/>
  <c r="R11" i="5"/>
  <c r="R10" i="5"/>
  <c r="R9" i="5"/>
  <c r="R8" i="5"/>
  <c r="R7" i="5"/>
  <c r="R6" i="5"/>
  <c r="R5" i="5"/>
  <c r="Q21" i="5"/>
  <c r="Q20" i="5"/>
  <c r="Q19" i="5"/>
  <c r="Q18" i="5"/>
  <c r="Q17" i="5"/>
  <c r="Q16" i="5"/>
  <c r="Q15" i="5"/>
  <c r="Q14" i="5"/>
  <c r="Q13" i="5"/>
  <c r="Q12" i="5"/>
  <c r="Q11" i="5"/>
  <c r="Q10" i="5"/>
  <c r="Q9" i="5"/>
  <c r="Q8" i="5"/>
  <c r="Q7" i="5"/>
  <c r="Q6" i="5"/>
  <c r="Q5" i="5"/>
  <c r="A47" i="4"/>
  <c r="B32" i="4"/>
  <c r="C42" i="4"/>
  <c r="B40" i="4"/>
  <c r="B38" i="4"/>
  <c r="B37" i="4"/>
  <c r="B36" i="4"/>
  <c r="C33" i="4"/>
  <c r="D32" i="4"/>
  <c r="I9" i="6" l="1"/>
  <c r="I8" i="6"/>
  <c r="I7" i="6"/>
  <c r="I6" i="6"/>
  <c r="I5" i="6"/>
  <c r="I4" i="6"/>
  <c r="H8" i="6"/>
  <c r="H7" i="6"/>
  <c r="H6" i="6"/>
  <c r="H5" i="6"/>
  <c r="H9" i="6"/>
  <c r="B27" i="4" s="1"/>
  <c r="G8" i="6"/>
  <c r="G7" i="6"/>
  <c r="G6" i="6"/>
  <c r="G5" i="6"/>
  <c r="G4" i="6"/>
  <c r="C25" i="4"/>
  <c r="C24" i="4"/>
  <c r="B21" i="4"/>
  <c r="B17" i="4"/>
  <c r="B31" i="4" s="1"/>
  <c r="C43" i="4" s="1"/>
  <c r="J9" i="6" l="1"/>
  <c r="B28" i="4" s="1"/>
  <c r="B30" i="4" s="1"/>
  <c r="B29" i="4"/>
  <c r="B33" i="4"/>
  <c r="C40" i="4" l="1"/>
  <c r="C39" i="4"/>
  <c r="C38" i="4"/>
</calcChain>
</file>

<file path=xl/comments1.xml><?xml version="1.0" encoding="utf-8"?>
<comments xmlns="http://schemas.openxmlformats.org/spreadsheetml/2006/main">
  <authors>
    <author>Edward Rayburn</author>
  </authors>
  <commentList>
    <comment ref="A2" authorId="0" shapeId="0">
      <text>
        <r>
          <rPr>
            <b/>
            <sz val="9"/>
            <color indexed="81"/>
            <rFont val="Tahoma"/>
            <family val="2"/>
          </rPr>
          <t>Questions can be address to 
Tom Basden, Extension Specialist (304-293-2602) or Ed Rayburn, Extension Specialist ( 304-293-2654</t>
        </r>
      </text>
    </comment>
  </commentList>
</comments>
</file>

<file path=xl/sharedStrings.xml><?xml version="1.0" encoding="utf-8"?>
<sst xmlns="http://schemas.openxmlformats.org/spreadsheetml/2006/main" count="3318" uniqueCount="563">
  <si>
    <t>Crop Class</t>
  </si>
  <si>
    <t>Environmental Sensitivity Ratings</t>
  </si>
  <si>
    <t>Soil Series</t>
  </si>
  <si>
    <t>Soil Mgt Group</t>
  </si>
  <si>
    <t>Corn</t>
  </si>
  <si>
    <t>Grain Sorghum</t>
  </si>
  <si>
    <t>Small Grain</t>
  </si>
  <si>
    <t>Soybeans</t>
  </si>
  <si>
    <t>Alfalfa</t>
  </si>
  <si>
    <t>Tall Grass, Clover, Hay, Pasture</t>
  </si>
  <si>
    <t>Sensitivity</t>
  </si>
  <si>
    <t>Limitation</t>
  </si>
  <si>
    <t>Airmont</t>
  </si>
  <si>
    <t>BB</t>
  </si>
  <si>
    <t>IVb</t>
  </si>
  <si>
    <t>III</t>
  </si>
  <si>
    <t>IV</t>
  </si>
  <si>
    <t>NS*</t>
  </si>
  <si>
    <t>M</t>
  </si>
  <si>
    <t>Wetness</t>
  </si>
  <si>
    <t>Albrights</t>
  </si>
  <si>
    <t>Albrights (drained)</t>
  </si>
  <si>
    <t>W</t>
  </si>
  <si>
    <t>IVa</t>
  </si>
  <si>
    <t>H</t>
  </si>
  <si>
    <t>Drainage</t>
  </si>
  <si>
    <t>Allegheny</t>
  </si>
  <si>
    <t>L</t>
  </si>
  <si>
    <t>IIb</t>
  </si>
  <si>
    <t>I</t>
  </si>
  <si>
    <t>II</t>
  </si>
  <si>
    <t>-</t>
  </si>
  <si>
    <t>Alluvial Land, wet</t>
  </si>
  <si>
    <t>NN</t>
  </si>
  <si>
    <t>V</t>
  </si>
  <si>
    <t>Leaching</t>
  </si>
  <si>
    <t>Andover</t>
  </si>
  <si>
    <t>Andover (drained)</t>
  </si>
  <si>
    <t>Ashton</t>
  </si>
  <si>
    <t>Atkins</t>
  </si>
  <si>
    <t>Atkins (drained)</t>
  </si>
  <si>
    <t>IIa</t>
  </si>
  <si>
    <t>Bagtown</t>
  </si>
  <si>
    <t>CC</t>
  </si>
  <si>
    <t>Barbour</t>
  </si>
  <si>
    <t>Basher</t>
  </si>
  <si>
    <t>HH</t>
  </si>
  <si>
    <t>Basher (drained)</t>
  </si>
  <si>
    <t>A</t>
  </si>
  <si>
    <t>Ia</t>
  </si>
  <si>
    <t>Beech</t>
  </si>
  <si>
    <t>Beech (drained)</t>
  </si>
  <si>
    <t>Belmont</t>
  </si>
  <si>
    <t>Benevola</t>
  </si>
  <si>
    <t>Berks</t>
  </si>
  <si>
    <t xml:space="preserve">FF </t>
  </si>
  <si>
    <t>Bethesda</t>
  </si>
  <si>
    <t>FF</t>
  </si>
  <si>
    <t>Bigpool</t>
  </si>
  <si>
    <t>Blackthorn</t>
  </si>
  <si>
    <t xml:space="preserve">G </t>
  </si>
  <si>
    <t>Blago</t>
  </si>
  <si>
    <t xml:space="preserve">Z </t>
  </si>
  <si>
    <t>Blago (drained)</t>
  </si>
  <si>
    <t>P</t>
  </si>
  <si>
    <t>Blairton</t>
  </si>
  <si>
    <t xml:space="preserve">AA </t>
  </si>
  <si>
    <t>Shallow</t>
  </si>
  <si>
    <t>Blairton (drained)</t>
  </si>
  <si>
    <t>U</t>
  </si>
  <si>
    <t>IIIb</t>
  </si>
  <si>
    <t>Braddock</t>
  </si>
  <si>
    <t>O</t>
  </si>
  <si>
    <t>Briery</t>
  </si>
  <si>
    <t>Brevard</t>
  </si>
  <si>
    <t>Brickhaven</t>
  </si>
  <si>
    <t>AA</t>
  </si>
  <si>
    <t>Brinkerton</t>
  </si>
  <si>
    <t xml:space="preserve">BB </t>
  </si>
  <si>
    <t>Brinkerton (drained)</t>
  </si>
  <si>
    <t>Brooke</t>
  </si>
  <si>
    <t>Y</t>
  </si>
  <si>
    <t>Brooke (drained)</t>
  </si>
  <si>
    <t>Brookside</t>
  </si>
  <si>
    <t>Brookside (drained)</t>
  </si>
  <si>
    <t>Buchanan</t>
  </si>
  <si>
    <t>Buchanan (drained)</t>
  </si>
  <si>
    <t>Calvin</t>
  </si>
  <si>
    <t>Caneyville</t>
  </si>
  <si>
    <t>Captina</t>
  </si>
  <si>
    <t xml:space="preserve">W </t>
  </si>
  <si>
    <t>Captina (drained)</t>
  </si>
  <si>
    <t>Carbo</t>
  </si>
  <si>
    <t>Cardova</t>
  </si>
  <si>
    <t xml:space="preserve">U </t>
  </si>
  <si>
    <t>Cateache</t>
  </si>
  <si>
    <t>Catoctin</t>
  </si>
  <si>
    <t>Cavode</t>
  </si>
  <si>
    <t>Cavode (drained)</t>
  </si>
  <si>
    <t>Cedarcreek</t>
  </si>
  <si>
    <t>Chagrin</t>
  </si>
  <si>
    <t>Chavies</t>
  </si>
  <si>
    <t>Chilhowie</t>
  </si>
  <si>
    <t>Clarksburg</t>
  </si>
  <si>
    <t>Clarksburg (drained)</t>
  </si>
  <si>
    <t>Clearbrook</t>
  </si>
  <si>
    <t>Clearbrook (drained)</t>
  </si>
  <si>
    <t>Clifftop</t>
  </si>
  <si>
    <t>Clifton</t>
  </si>
  <si>
    <t>Cloverlick</t>
  </si>
  <si>
    <t>Clymer</t>
  </si>
  <si>
    <t>Combs</t>
  </si>
  <si>
    <t>Conotton</t>
  </si>
  <si>
    <t>Cookport</t>
  </si>
  <si>
    <t>Cookport (drained)</t>
  </si>
  <si>
    <t>Coolville</t>
  </si>
  <si>
    <t>G</t>
  </si>
  <si>
    <t>Coolville (drained)</t>
  </si>
  <si>
    <t>Cotaco</t>
  </si>
  <si>
    <t>Cottonbend</t>
  </si>
  <si>
    <t>Cotaco (drained)</t>
  </si>
  <si>
    <t>Craigsville</t>
  </si>
  <si>
    <t>Culleoka</t>
  </si>
  <si>
    <t>Dekalb</t>
  </si>
  <si>
    <t>Dormont</t>
  </si>
  <si>
    <t>Dormont (drained)</t>
  </si>
  <si>
    <t>Drall</t>
  </si>
  <si>
    <t>Downsville</t>
  </si>
  <si>
    <t>Duffield</t>
  </si>
  <si>
    <t xml:space="preserve">M </t>
  </si>
  <si>
    <t>Duncannon</t>
  </si>
  <si>
    <t>Dunmore</t>
  </si>
  <si>
    <t>Dunning</t>
  </si>
  <si>
    <t>Dunning (drained)</t>
  </si>
  <si>
    <t>Edgemont</t>
  </si>
  <si>
    <t>Edom</t>
  </si>
  <si>
    <t>Elk</t>
  </si>
  <si>
    <t xml:space="preserve">Elkins </t>
  </si>
  <si>
    <t>Elkins (drained)</t>
  </si>
  <si>
    <t>Elliber</t>
  </si>
  <si>
    <t xml:space="preserve">GG </t>
  </si>
  <si>
    <t>Endcav</t>
  </si>
  <si>
    <t>Ernest</t>
  </si>
  <si>
    <t>Ernest (drained)</t>
  </si>
  <si>
    <t>Fairplay</t>
  </si>
  <si>
    <t>Fairplay (drained)</t>
  </si>
  <si>
    <t>Fairpoint</t>
  </si>
  <si>
    <t>Faywood</t>
  </si>
  <si>
    <t>Fedscreek</t>
  </si>
  <si>
    <t>Fenwick</t>
  </si>
  <si>
    <t>Fiveblock</t>
  </si>
  <si>
    <t>Frankstown</t>
  </si>
  <si>
    <t>Frederick</t>
  </si>
  <si>
    <t>Funkstown</t>
  </si>
  <si>
    <t>Gallia</t>
  </si>
  <si>
    <t>Gallipolis</t>
  </si>
  <si>
    <t>Gallipolis (drained)</t>
  </si>
  <si>
    <t>Gauley</t>
  </si>
  <si>
    <t xml:space="preserve">Gilpin </t>
  </si>
  <si>
    <t>Ginat</t>
  </si>
  <si>
    <t>Ginat (drained)</t>
  </si>
  <si>
    <t>Glenford</t>
  </si>
  <si>
    <t>Glenford (drained)</t>
  </si>
  <si>
    <t>Grigsby</t>
  </si>
  <si>
    <t>Guernsey</t>
  </si>
  <si>
    <t>Gurensey (drained)</t>
  </si>
  <si>
    <t>Guyan</t>
  </si>
  <si>
    <t>Guyan (drained)</t>
  </si>
  <si>
    <t>Guyandotte</t>
  </si>
  <si>
    <t xml:space="preserve">Hackers </t>
  </si>
  <si>
    <t>Hagerstown</t>
  </si>
  <si>
    <t>Hazleton</t>
  </si>
  <si>
    <t>Highsplint</t>
  </si>
  <si>
    <t>Holly</t>
  </si>
  <si>
    <t>Holly (drained)</t>
  </si>
  <si>
    <t>Huntington</t>
  </si>
  <si>
    <t>Hustontown</t>
  </si>
  <si>
    <t>Itmann</t>
  </si>
  <si>
    <t>Janelew</t>
  </si>
  <si>
    <t>Jefferson</t>
  </si>
  <si>
    <t>Jefferson variant</t>
  </si>
  <si>
    <t>Kanawha</t>
  </si>
  <si>
    <t>Kaymine</t>
  </si>
  <si>
    <t>Klinesville</t>
  </si>
  <si>
    <t>JJ</t>
  </si>
  <si>
    <t>Knowlton</t>
  </si>
  <si>
    <t xml:space="preserve">Wetness   </t>
  </si>
  <si>
    <t>Laidig</t>
  </si>
  <si>
    <t>Lakin</t>
  </si>
  <si>
    <t>Landes</t>
  </si>
  <si>
    <t>Lappans</t>
  </si>
  <si>
    <t>Latham</t>
  </si>
  <si>
    <t>Latham (drained)</t>
  </si>
  <si>
    <t>Lawrence</t>
  </si>
  <si>
    <t>Layland</t>
  </si>
  <si>
    <t>Leatherbark</t>
  </si>
  <si>
    <t>Leatherbark (drained)</t>
  </si>
  <si>
    <t>Leetonia</t>
  </si>
  <si>
    <t>Lehew</t>
  </si>
  <si>
    <t>Lickdale</t>
  </si>
  <si>
    <t>Lickdale (drained)</t>
  </si>
  <si>
    <t>Licking</t>
  </si>
  <si>
    <t>Licking (drained)</t>
  </si>
  <si>
    <t>Lily</t>
  </si>
  <si>
    <t>Linden</t>
  </si>
  <si>
    <t>Lindside</t>
  </si>
  <si>
    <t>Lindside (drained)</t>
  </si>
  <si>
    <t>Litz</t>
  </si>
  <si>
    <t>Lobdell</t>
  </si>
  <si>
    <t>Lobdell (drained)</t>
  </si>
  <si>
    <t>Lodi</t>
  </si>
  <si>
    <t>Lowell</t>
  </si>
  <si>
    <t>Macove</t>
  </si>
  <si>
    <t>Mandy</t>
  </si>
  <si>
    <t>Markland</t>
  </si>
  <si>
    <t>Markland (drained)</t>
  </si>
  <si>
    <t>Marrowbone</t>
  </si>
  <si>
    <t>Massanetta</t>
  </si>
  <si>
    <t>Matewan</t>
  </si>
  <si>
    <t>Maurertown</t>
  </si>
  <si>
    <t>Z</t>
  </si>
  <si>
    <t>Maurertown (drained)</t>
  </si>
  <si>
    <t>McGary</t>
  </si>
  <si>
    <t>McGary (drained)</t>
  </si>
  <si>
    <t>Meckesville</t>
  </si>
  <si>
    <t xml:space="preserve">Melvin </t>
  </si>
  <si>
    <t>Melvin (drained)</t>
  </si>
  <si>
    <t>Mertz</t>
  </si>
  <si>
    <t>GG</t>
  </si>
  <si>
    <t>Middlebury</t>
  </si>
  <si>
    <t>Middlebury (drained)</t>
  </si>
  <si>
    <t>Monongahela</t>
  </si>
  <si>
    <t>Monongahela (drained)</t>
  </si>
  <si>
    <t>Morehead</t>
  </si>
  <si>
    <t>Moshannon</t>
  </si>
  <si>
    <t>Murrill</t>
  </si>
  <si>
    <t>Muskingum</t>
  </si>
  <si>
    <t>Myersville</t>
  </si>
  <si>
    <t>Myra</t>
  </si>
  <si>
    <t>Nallen</t>
  </si>
  <si>
    <t>Nelse</t>
  </si>
  <si>
    <t>Nicholson</t>
  </si>
  <si>
    <t>Nicholson (drained)</t>
  </si>
  <si>
    <t>Nolin</t>
  </si>
  <si>
    <t>Nollville</t>
  </si>
  <si>
    <t>Nolo</t>
  </si>
  <si>
    <t>Nolo (drained)</t>
  </si>
  <si>
    <t>Oaklet</t>
  </si>
  <si>
    <t>KK</t>
  </si>
  <si>
    <t>Ns*</t>
  </si>
  <si>
    <t xml:space="preserve">Omulga </t>
  </si>
  <si>
    <t>Omulga (drained)</t>
  </si>
  <si>
    <t>Opequon</t>
  </si>
  <si>
    <t>Oriskany</t>
  </si>
  <si>
    <t>Orrville</t>
  </si>
  <si>
    <t>Orriville (drained)</t>
  </si>
  <si>
    <t>Otwell</t>
  </si>
  <si>
    <t>Otwell (drained)</t>
  </si>
  <si>
    <t>Peabody</t>
  </si>
  <si>
    <t>Pecktonville</t>
  </si>
  <si>
    <t>Philo</t>
  </si>
  <si>
    <t>Philo (drained)</t>
  </si>
  <si>
    <t>Pineville</t>
  </si>
  <si>
    <t>Pipestem</t>
  </si>
  <si>
    <t>Poorhouse</t>
  </si>
  <si>
    <t>Poorhouse (drained)</t>
  </si>
  <si>
    <t>Pope</t>
  </si>
  <si>
    <t>Poplimento</t>
  </si>
  <si>
    <t>Potomac</t>
  </si>
  <si>
    <t>Purdy</t>
  </si>
  <si>
    <t>Purdy (drained)</t>
  </si>
  <si>
    <t>Ramsey</t>
  </si>
  <si>
    <t>Rayne</t>
  </si>
  <si>
    <t>Robertsville</t>
  </si>
  <si>
    <t>Robertsville (drained)</t>
  </si>
  <si>
    <t>Rough</t>
  </si>
  <si>
    <t>Rushtown</t>
  </si>
  <si>
    <t>Ryder</t>
  </si>
  <si>
    <t>Schaffenaker</t>
  </si>
  <si>
    <t>Sciotoville</t>
  </si>
  <si>
    <t>Sciotoville (drained)</t>
  </si>
  <si>
    <t>Sees</t>
  </si>
  <si>
    <t>Senecaville</t>
  </si>
  <si>
    <t>Senecaville (drained)</t>
  </si>
  <si>
    <t>Sensabaugh</t>
  </si>
  <si>
    <t>Sensabaugh (drained)</t>
  </si>
  <si>
    <t>Sewell</t>
  </si>
  <si>
    <t>Sharondale</t>
  </si>
  <si>
    <t>Sharpcrest</t>
  </si>
  <si>
    <t>Shelocta</t>
  </si>
  <si>
    <t>Shelocta (drained)</t>
  </si>
  <si>
    <t>Shircliff</t>
  </si>
  <si>
    <t>Shircliff (drained)</t>
  </si>
  <si>
    <t>Shouns</t>
  </si>
  <si>
    <t>Sideling</t>
  </si>
  <si>
    <t>Simoda</t>
  </si>
  <si>
    <t>Skidmore</t>
  </si>
  <si>
    <t>Snowdog</t>
  </si>
  <si>
    <t>Speedwell</t>
  </si>
  <si>
    <t>Stumptown</t>
  </si>
  <si>
    <t>Summers</t>
  </si>
  <si>
    <t>Swanpond</t>
  </si>
  <si>
    <t>Swanpond (drained)</t>
  </si>
  <si>
    <t>Sylvatus</t>
  </si>
  <si>
    <t>Taggart</t>
  </si>
  <si>
    <t>Taggart (drained)</t>
  </si>
  <si>
    <t>Tarhollow</t>
  </si>
  <si>
    <t>Thurmont</t>
  </si>
  <si>
    <t>Tilsit</t>
  </si>
  <si>
    <t>Tioga</t>
  </si>
  <si>
    <t>Toms</t>
  </si>
  <si>
    <t>Toms (drained)</t>
  </si>
  <si>
    <t>Trego</t>
  </si>
  <si>
    <t>Trussel</t>
  </si>
  <si>
    <t>Trussel (drained)</t>
  </si>
  <si>
    <t xml:space="preserve">Tygart </t>
  </si>
  <si>
    <t>Tygart (drained)</t>
  </si>
  <si>
    <t>Tyler</t>
  </si>
  <si>
    <t>Tyler (drained)</t>
  </si>
  <si>
    <t>Upshur</t>
  </si>
  <si>
    <t>Vandalia</t>
  </si>
  <si>
    <t>Vanderlip</t>
  </si>
  <si>
    <t>Vertrees</t>
  </si>
  <si>
    <t>Vincent</t>
  </si>
  <si>
    <t>Vincent (drained)</t>
  </si>
  <si>
    <t>Weikert</t>
  </si>
  <si>
    <t>Wellston</t>
  </si>
  <si>
    <t>Westmoreland</t>
  </si>
  <si>
    <t>Weverton</t>
  </si>
  <si>
    <t>Wharton</t>
  </si>
  <si>
    <t>Wharton (drained)</t>
  </si>
  <si>
    <t>Wheeling</t>
  </si>
  <si>
    <t>Whiteford</t>
  </si>
  <si>
    <t>Woodsfield</t>
  </si>
  <si>
    <t>Yeager</t>
  </si>
  <si>
    <t>Zoar</t>
  </si>
  <si>
    <t>Zoar (drained)</t>
  </si>
  <si>
    <t>*NS - Not Suited. If crop will be grown in this soil series, use the lowest Productivity Group Yield OR verifiable past crop yields as defined in 4VAC5-15-150.A.2.e.(3) of the Nutrient Management Training and Certification Regulations.</t>
  </si>
  <si>
    <t>Table 7. Soil testing laboratories, the extraction method they use, soil test nutrient units used in their reports, and the conversion factor used to convert their soil test K to the Va Tech soil test K in PPM.</t>
  </si>
  <si>
    <t>Table 8. Definition of Soil Fertility Ratings Based on Mehlich 1 Extraction Evaluated By ICP Expressed as Pounds of Oxide Per Acre.</t>
  </si>
  <si>
    <t>Laboratory</t>
  </si>
  <si>
    <t>Extract</t>
  </si>
  <si>
    <t>P reporting units</t>
  </si>
  <si>
    <t>K reporting units</t>
  </si>
  <si>
    <t>Conversion to Va Tech K PPM</t>
  </si>
  <si>
    <t>Mehlich 1 P Equivalent to Va Tech P Lbs/A</t>
  </si>
  <si>
    <t>Mehlich 1 P Equivalent to WVU P2O5 Lbs/A</t>
  </si>
  <si>
    <t>Mehlich 1 Equivalent to WVU K2O Lbs/A</t>
  </si>
  <si>
    <t>Mehlich 1 P2O5 Lbs/A</t>
  </si>
  <si>
    <t>Rating</t>
  </si>
  <si>
    <t>Mehlich 1 K2O Lbs/A</t>
  </si>
  <si>
    <t>A&amp;L</t>
  </si>
  <si>
    <t>Mehlich 3</t>
  </si>
  <si>
    <t>P PPM</t>
  </si>
  <si>
    <t>K PPM</t>
  </si>
  <si>
    <t>L-</t>
  </si>
  <si>
    <t>P Lbs./A</t>
  </si>
  <si>
    <t>K Lbs./A</t>
  </si>
  <si>
    <t>Spectrum Analytical</t>
  </si>
  <si>
    <t>K Lbs/A</t>
  </si>
  <si>
    <t>L+</t>
  </si>
  <si>
    <t>Va. Tech</t>
  </si>
  <si>
    <t>Mehlich 1</t>
  </si>
  <si>
    <t>M-</t>
  </si>
  <si>
    <t>Waters</t>
  </si>
  <si>
    <t>WVU</t>
  </si>
  <si>
    <t>P2O5 Lbs./A</t>
  </si>
  <si>
    <t>K2O Lbs./A</t>
  </si>
  <si>
    <t>M+</t>
  </si>
  <si>
    <t>H-</t>
  </si>
  <si>
    <t>H+</t>
  </si>
  <si>
    <t>VH</t>
  </si>
  <si>
    <t>Name</t>
  </si>
  <si>
    <t>John Doe</t>
  </si>
  <si>
    <t>Street Address</t>
  </si>
  <si>
    <t>999 Mt. Top Rd</t>
  </si>
  <si>
    <t>City</t>
  </si>
  <si>
    <t>Somewhere</t>
  </si>
  <si>
    <t>State</t>
  </si>
  <si>
    <t>WV</t>
  </si>
  <si>
    <t>Zip Code</t>
  </si>
  <si>
    <t>zzzzz</t>
  </si>
  <si>
    <t>Phone#</t>
  </si>
  <si>
    <t>304-xxx-xxxx</t>
  </si>
  <si>
    <t>email address</t>
  </si>
  <si>
    <t>yyyyyyy@zzz.net</t>
  </si>
  <si>
    <t>Farm Name</t>
  </si>
  <si>
    <t>Family Farm</t>
  </si>
  <si>
    <t>Tract #</t>
  </si>
  <si>
    <t>FF0001</t>
  </si>
  <si>
    <t>Field Name</t>
  </si>
  <si>
    <t>West Hay Field</t>
  </si>
  <si>
    <t>Dominant Soil</t>
  </si>
  <si>
    <t>Field Acreage</t>
  </si>
  <si>
    <t>Intended Crop</t>
  </si>
  <si>
    <t>Pasture Rotationally Stocked</t>
  </si>
  <si>
    <t>Soil Test Information</t>
  </si>
  <si>
    <t>Lab Conducting Soil Test</t>
  </si>
  <si>
    <t>Extract Used by this Lab</t>
  </si>
  <si>
    <t>pH</t>
  </si>
  <si>
    <t>Lime Requirement</t>
  </si>
  <si>
    <t>WVU Mehlich 1 Equivalent</t>
  </si>
  <si>
    <t>P205 Lbs./A</t>
  </si>
  <si>
    <t>K20 Lbs./A</t>
  </si>
  <si>
    <t>Soil Productivity Group</t>
  </si>
  <si>
    <t>Crop Expected Yield</t>
  </si>
  <si>
    <t>Crop Removal/Standard Unit Wt.</t>
  </si>
  <si>
    <t>Nutrient Removal/ Unit Yield</t>
  </si>
  <si>
    <t>Nutrient Removal / A</t>
  </si>
  <si>
    <t>Unit Yield Wt. Lbs (Tons or Bu.)</t>
  </si>
  <si>
    <t>Standard DM %</t>
  </si>
  <si>
    <t>N</t>
  </si>
  <si>
    <t>Lbs./A</t>
  </si>
  <si>
    <t>P2O5</t>
  </si>
  <si>
    <t>K2O</t>
  </si>
  <si>
    <t>Fertilizer Recommendation</t>
  </si>
  <si>
    <t>Lime (100% CCE)</t>
  </si>
  <si>
    <t>Tons/A</t>
  </si>
  <si>
    <t>Table 1. West Virginia Soil Productivity Groupings for Various Crop Categories with Environmental Sensitivity Ratings.</t>
  </si>
  <si>
    <t>Table 2. Expected Crop Yield by Soil Productivity Groups</t>
  </si>
  <si>
    <t>Table 3. Lookup Table Relating Intended Crop to a Crop Class in Table 2.</t>
  </si>
  <si>
    <t>Table 4. Lookup Table for Crop Class Off Set in Table 1.</t>
  </si>
  <si>
    <t>Yield Group</t>
  </si>
  <si>
    <t>Barley, Intensive</t>
  </si>
  <si>
    <t>Barley, Standard</t>
  </si>
  <si>
    <t>Bermudagrass Hay</t>
  </si>
  <si>
    <t>Cereal Silage, Barley/Oats/Rye</t>
  </si>
  <si>
    <t>Cereal Silage, Wheat/Triticale</t>
  </si>
  <si>
    <t>Corn, Grain</t>
  </si>
  <si>
    <t>Corn, Silage</t>
  </si>
  <si>
    <t>Oats</t>
  </si>
  <si>
    <t>Pasture Set Stocked</t>
  </si>
  <si>
    <t>Sorghum, Grain</t>
  </si>
  <si>
    <t>Soybeans, Early season</t>
  </si>
  <si>
    <t>Soybeans, Late season</t>
  </si>
  <si>
    <t>Tallgrass-Legume  Hay</t>
  </si>
  <si>
    <t>Tallgrass N-Fert Hay Intensive Mgmt</t>
  </si>
  <si>
    <t>Wheat, Intensive</t>
  </si>
  <si>
    <t>Wheat, Standard</t>
  </si>
  <si>
    <t>Expected Yield &amp; Fertilizer Recommend Lookup Tables Column</t>
  </si>
  <si>
    <t>Soil Productivity Lookup Table Column</t>
  </si>
  <si>
    <t>Yield Units</t>
  </si>
  <si>
    <t>Bushels/A</t>
  </si>
  <si>
    <t>AUM</t>
  </si>
  <si>
    <t>DM %</t>
  </si>
  <si>
    <t>Ib</t>
  </si>
  <si>
    <t>IIIa</t>
  </si>
  <si>
    <t>dry hay no weather damage</t>
  </si>
  <si>
    <t>x 1.2 yield for haylage</t>
  </si>
  <si>
    <t>x 1.3 yield for green chop</t>
  </si>
  <si>
    <t>Iva</t>
  </si>
  <si>
    <t>Ivb</t>
  </si>
  <si>
    <t>Table 5. Fertilizer Recommendations for Different Intended Crops Based on Soil Productivity Rating.</t>
  </si>
  <si>
    <t>Crop</t>
  </si>
  <si>
    <t>N Fertilizer</t>
  </si>
  <si>
    <t>P205 Fertiliizer</t>
  </si>
  <si>
    <t>K20 Fertilizer</t>
  </si>
  <si>
    <t>Note for K2O rates &gt; 200 Lbs/A split 1/2 in late summer or fall and 1/2 in spring or after fist cut.</t>
  </si>
  <si>
    <t>Table 6. Crop Yield and Crip Nutrient Content Used to Calculate Crop Nutrient Removal Across Different Yield Levels.</t>
  </si>
  <si>
    <t xml:space="preserve"> Crop</t>
  </si>
  <si>
    <t>Nutrient Content DM</t>
  </si>
  <si>
    <t>Nutrient content Lbs. / Standard Unit Wt. &amp; Standard DM</t>
  </si>
  <si>
    <t xml:space="preserve">     Ia</t>
  </si>
  <si>
    <t xml:space="preserve">    IIa</t>
  </si>
  <si>
    <t xml:space="preserve">    IIIa</t>
  </si>
  <si>
    <t xml:space="preserve">  IVa</t>
  </si>
  <si>
    <t xml:space="preserve">  V</t>
  </si>
  <si>
    <t>DM</t>
  </si>
  <si>
    <t>CP</t>
  </si>
  <si>
    <t>K</t>
  </si>
  <si>
    <t>Standard DM</t>
  </si>
  <si>
    <t>Standard Unit Wt Lbs.</t>
  </si>
  <si>
    <t>Pasture</t>
  </si>
  <si>
    <t>Crop Yield Group / Crop Yield In Standard Units</t>
  </si>
  <si>
    <t>Mehlich 1 K Equivalent to Va Tech K PPM</t>
  </si>
  <si>
    <t>Soil Environmental Limitation</t>
  </si>
  <si>
    <t>Soil Environmental Sensitivity</t>
  </si>
  <si>
    <t>Crop Nutrient Removal</t>
  </si>
  <si>
    <t>Crop Notes</t>
  </si>
  <si>
    <t>Pasture without buffer having a proper stocking rate for mid summer.</t>
  </si>
  <si>
    <t>Pasture with buffer having propper timing and intensity of grazing, 8 or more paddocks.</t>
  </si>
  <si>
    <t>Review N management for small grains</t>
  </si>
  <si>
    <t>Review N management for corn</t>
  </si>
  <si>
    <t>Notes:</t>
  </si>
  <si>
    <t>Tallgrass N-Fert Hay</t>
  </si>
  <si>
    <t>Tall grass-legume hay fields with greater than 20-30% legume should not be fertilized with N if wanting to maintain or increase legumes in the stand.</t>
  </si>
  <si>
    <t>Split nitrogen applications using 50-60 lbs N/acre/harvest. Reduce expected yield by 10-12% for each 50 lbs N/A below maximum recommended nitrogen rate.</t>
  </si>
  <si>
    <r>
      <t>P</t>
    </r>
    <r>
      <rPr>
        <vertAlign val="subscript"/>
        <sz val="12"/>
        <color theme="1"/>
        <rFont val="Arial"/>
        <family val="2"/>
      </rPr>
      <t>2</t>
    </r>
    <r>
      <rPr>
        <sz val="12"/>
        <color theme="1"/>
        <rFont val="Arial"/>
        <family val="2"/>
      </rPr>
      <t>O</t>
    </r>
    <r>
      <rPr>
        <vertAlign val="subscript"/>
        <sz val="12"/>
        <color theme="1"/>
        <rFont val="Arial"/>
        <family val="2"/>
      </rPr>
      <t>5</t>
    </r>
  </si>
  <si>
    <r>
      <t>K</t>
    </r>
    <r>
      <rPr>
        <vertAlign val="subscript"/>
        <sz val="12"/>
        <color theme="1"/>
        <rFont val="Arial"/>
        <family val="2"/>
      </rPr>
      <t>2</t>
    </r>
    <r>
      <rPr>
        <sz val="12"/>
        <color theme="1"/>
        <rFont val="Arial"/>
        <family val="2"/>
      </rPr>
      <t>O</t>
    </r>
  </si>
  <si>
    <r>
      <t>Soil Test P</t>
    </r>
    <r>
      <rPr>
        <vertAlign val="subscript"/>
        <sz val="12"/>
        <color theme="1"/>
        <rFont val="Arial"/>
        <family val="2"/>
      </rPr>
      <t>2</t>
    </r>
    <r>
      <rPr>
        <sz val="12"/>
        <color theme="1"/>
        <rFont val="Arial"/>
        <family val="2"/>
      </rPr>
      <t>O</t>
    </r>
    <r>
      <rPr>
        <vertAlign val="subscript"/>
        <sz val="12"/>
        <color theme="1"/>
        <rFont val="Arial"/>
        <family val="2"/>
      </rPr>
      <t>5</t>
    </r>
  </si>
  <si>
    <r>
      <t>Soil Test K</t>
    </r>
    <r>
      <rPr>
        <vertAlign val="subscript"/>
        <sz val="12"/>
        <color theme="1"/>
        <rFont val="Arial"/>
        <family val="2"/>
      </rPr>
      <t>2</t>
    </r>
    <r>
      <rPr>
        <sz val="12"/>
        <color theme="1"/>
        <rFont val="Arial"/>
        <family val="2"/>
      </rPr>
      <t>0</t>
    </r>
  </si>
  <si>
    <r>
      <t>Soil Fertility Rating P/P</t>
    </r>
    <r>
      <rPr>
        <vertAlign val="subscript"/>
        <sz val="12"/>
        <color theme="1"/>
        <rFont val="Arial"/>
        <family val="2"/>
      </rPr>
      <t>2</t>
    </r>
    <r>
      <rPr>
        <sz val="12"/>
        <color theme="1"/>
        <rFont val="Arial"/>
        <family val="2"/>
      </rPr>
      <t>O</t>
    </r>
    <r>
      <rPr>
        <vertAlign val="subscript"/>
        <sz val="12"/>
        <color theme="1"/>
        <rFont val="Arial"/>
        <family val="2"/>
      </rPr>
      <t>5</t>
    </r>
  </si>
  <si>
    <r>
      <t>Soil Fertility Rating K/K</t>
    </r>
    <r>
      <rPr>
        <vertAlign val="subscript"/>
        <sz val="12"/>
        <color theme="1"/>
        <rFont val="Arial"/>
        <family val="2"/>
      </rPr>
      <t>2</t>
    </r>
    <r>
      <rPr>
        <sz val="12"/>
        <color theme="1"/>
        <rFont val="Arial"/>
        <family val="2"/>
      </rPr>
      <t>O</t>
    </r>
  </si>
  <si>
    <r>
      <t>Soil Test P/P</t>
    </r>
    <r>
      <rPr>
        <vertAlign val="subscript"/>
        <sz val="12"/>
        <color theme="1"/>
        <rFont val="Arial"/>
        <family val="2"/>
      </rPr>
      <t>2</t>
    </r>
    <r>
      <rPr>
        <sz val="12"/>
        <color theme="1"/>
        <rFont val="Arial"/>
        <family val="2"/>
      </rPr>
      <t>O</t>
    </r>
    <r>
      <rPr>
        <vertAlign val="subscript"/>
        <sz val="12"/>
        <color theme="1"/>
        <rFont val="Arial"/>
        <family val="2"/>
      </rPr>
      <t>5</t>
    </r>
  </si>
  <si>
    <r>
      <t>Soil Test K/K</t>
    </r>
    <r>
      <rPr>
        <vertAlign val="subscript"/>
        <sz val="12"/>
        <color theme="1"/>
        <rFont val="Arial"/>
        <family val="2"/>
      </rPr>
      <t>2</t>
    </r>
    <r>
      <rPr>
        <sz val="12"/>
        <color theme="1"/>
        <rFont val="Arial"/>
        <family val="2"/>
      </rPr>
      <t>0</t>
    </r>
  </si>
  <si>
    <r>
      <t>If soil test P</t>
    </r>
    <r>
      <rPr>
        <vertAlign val="subscript"/>
        <sz val="12"/>
        <color theme="1"/>
        <rFont val="Arial"/>
        <family val="2"/>
      </rPr>
      <t>2</t>
    </r>
    <r>
      <rPr>
        <sz val="12"/>
        <color theme="1"/>
        <rFont val="Arial"/>
        <family val="2"/>
      </rPr>
      <t>O</t>
    </r>
    <r>
      <rPr>
        <vertAlign val="subscript"/>
        <sz val="12"/>
        <color theme="1"/>
        <rFont val="Arial"/>
        <family val="2"/>
      </rPr>
      <t>5</t>
    </r>
    <r>
      <rPr>
        <sz val="12"/>
        <color theme="1"/>
        <rFont val="Arial"/>
        <family val="2"/>
      </rPr>
      <t xml:space="preserve"> or K</t>
    </r>
    <r>
      <rPr>
        <vertAlign val="subscript"/>
        <sz val="12"/>
        <color theme="1"/>
        <rFont val="Arial"/>
        <family val="2"/>
      </rPr>
      <t>2</t>
    </r>
    <r>
      <rPr>
        <sz val="12"/>
        <color theme="1"/>
        <rFont val="Arial"/>
        <family val="2"/>
      </rPr>
      <t>O is at or above the H- range and fertilizer recommendation is greater than crop removal rate consider using crop removal rate.</t>
    </r>
  </si>
  <si>
    <t>WVU-ES Fertility Recommend Tool</t>
  </si>
  <si>
    <t>Line</t>
  </si>
  <si>
    <t>Total</t>
  </si>
  <si>
    <t>Low</t>
  </si>
  <si>
    <t>Med</t>
  </si>
  <si>
    <t>High</t>
  </si>
  <si>
    <t>V. High</t>
  </si>
  <si>
    <t>Asparagus</t>
  </si>
  <si>
    <t>Beans lima</t>
  </si>
  <si>
    <t>Beans snap</t>
  </si>
  <si>
    <t>Beets</t>
  </si>
  <si>
    <t>Broccoli</t>
  </si>
  <si>
    <t>Brussels sprouts</t>
  </si>
  <si>
    <t>Cabbage</t>
  </si>
  <si>
    <t>carrots</t>
  </si>
  <si>
    <t>Cauliflower</t>
  </si>
  <si>
    <t xml:space="preserve">Celery </t>
  </si>
  <si>
    <t>Collards</t>
  </si>
  <si>
    <t>Cucumbers</t>
  </si>
  <si>
    <t>Egg Plants</t>
  </si>
  <si>
    <t>Garlic</t>
  </si>
  <si>
    <t>Greens mustard</t>
  </si>
  <si>
    <t>Greens turnip</t>
  </si>
  <si>
    <t>Horse radish</t>
  </si>
  <si>
    <t>Kale</t>
  </si>
  <si>
    <t>Kohlrabi</t>
  </si>
  <si>
    <t>Leeks</t>
  </si>
  <si>
    <t>Lettuce iceburg</t>
  </si>
  <si>
    <t>Lettuce leaf, endive escarole</t>
  </si>
  <si>
    <t>Muskmelons</t>
  </si>
  <si>
    <t>Okra</t>
  </si>
  <si>
    <t>Onions bulb</t>
  </si>
  <si>
    <t>Onions green</t>
  </si>
  <si>
    <t>Parsley</t>
  </si>
  <si>
    <t>Parsnips</t>
  </si>
  <si>
    <t>Peas</t>
  </si>
  <si>
    <t>Peppers</t>
  </si>
  <si>
    <t>Potatoes</t>
  </si>
  <si>
    <t>Pumpkins</t>
  </si>
  <si>
    <t>Radish</t>
  </si>
  <si>
    <t>Rutabagas</t>
  </si>
  <si>
    <t>Spinach</t>
  </si>
  <si>
    <t>Spinach, overwinter</t>
  </si>
  <si>
    <t>Strawberries annual</t>
  </si>
  <si>
    <t>Strawberries Maintenance matted row</t>
  </si>
  <si>
    <t>Strawberries New matted row</t>
  </si>
  <si>
    <t>Summer squash</t>
  </si>
  <si>
    <t>Sweet corn fresh</t>
  </si>
  <si>
    <t>Sweet corn processing</t>
  </si>
  <si>
    <t>Sweet potatoes</t>
  </si>
  <si>
    <t>Tomatoes bare ground</t>
  </si>
  <si>
    <t>Tomatoes plastic mulch</t>
  </si>
  <si>
    <t>Tomatoes processing</t>
  </si>
  <si>
    <t>Turnips</t>
  </si>
  <si>
    <t>Watermelon dryland</t>
  </si>
  <si>
    <t>Watermelons irrigated</t>
  </si>
  <si>
    <t>Winter squash</t>
  </si>
  <si>
    <t>P Soil Test</t>
  </si>
  <si>
    <t>K Soil Test</t>
  </si>
  <si>
    <t>Offset</t>
  </si>
  <si>
    <t>Tons CCE/A</t>
  </si>
  <si>
    <t>1. Broadcast and disk or till in P2O5 and K2O</t>
  </si>
  <si>
    <t>2. Apply half the Nitrogen and disk or till it in apply the second half of the Nitrogen when plants half grown.</t>
  </si>
  <si>
    <r>
      <t xml:space="preserve">3. For more critical discussion of vegetable fertilizer recommendations see the publication, </t>
    </r>
    <r>
      <rPr>
        <i/>
        <sz val="12"/>
        <color theme="1"/>
        <rFont val="Arial"/>
        <family val="2"/>
      </rPr>
      <t>Commercial Vegetable Production Recommendations, West Virginia</t>
    </r>
    <r>
      <rPr>
        <sz val="12"/>
        <color theme="1"/>
        <rFont val="Arial"/>
        <family val="2"/>
      </rPr>
      <t>.</t>
    </r>
  </si>
  <si>
    <t>* Multiply Lbs./A by 3.67 to get Oz/100 sq. ft.</t>
  </si>
  <si>
    <t>Table 9. Vegetable Crop Recommendations for N-P-K on Low, Medium, High and Very High Testing Soils.</t>
  </si>
  <si>
    <t>Programs and activities offered by the West Virginia University Extension Service are available to all persons without regard to race, color, sex, disability, religion, age, veteran status, political beliefs, sexual orientation, national origin, and marital or family status. Issued in furtherance of Cooperative Extension work, Acts of May 8 and June 30 , 1914, in cooperation with the U.S. Department of Agriculture. Director, Cooperative Extension Service, West Virginia University.</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</si>
</sst>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
  </numFmts>
  <fonts count="21" x14ac:knownFonts="1">
    <font>
      <sz val="12"/>
      <color theme="1"/>
      <name val="Arial"/>
      <family val="2"/>
    </font>
    <font>
      <sz val="12"/>
      <color theme="1"/>
      <name val="Arial"/>
      <family val="2"/>
    </font>
    <font>
      <b/>
      <sz val="12"/>
      <color theme="1"/>
      <name val="Arial"/>
      <family val="2"/>
    </font>
    <font>
      <sz val="11"/>
      <color theme="1"/>
      <name val="Calibri"/>
      <family val="2"/>
      <scheme val="minor"/>
    </font>
    <font>
      <sz val="12"/>
      <color theme="1"/>
      <name val="Times New Roman"/>
      <family val="1"/>
    </font>
    <font>
      <sz val="12"/>
      <color theme="1"/>
      <name val="Calibri"/>
      <family val="2"/>
      <scheme val="minor"/>
    </font>
    <font>
      <b/>
      <sz val="12"/>
      <color theme="1"/>
      <name val="Calibri"/>
      <family val="2"/>
      <scheme val="minor"/>
    </font>
    <font>
      <sz val="12"/>
      <color theme="1"/>
      <name val="Arial Unicode MS"/>
      <family val="2"/>
    </font>
    <font>
      <sz val="16"/>
      <color theme="1"/>
      <name val="Arial"/>
      <family val="2"/>
    </font>
    <font>
      <sz val="14"/>
      <color theme="1"/>
      <name val="Arial"/>
      <family val="2"/>
    </font>
    <font>
      <sz val="14"/>
      <color theme="1"/>
      <name val="Arial Unicode MS"/>
      <family val="2"/>
    </font>
    <font>
      <sz val="14"/>
      <color theme="1"/>
      <name val="Calibri"/>
      <family val="2"/>
      <scheme val="minor"/>
    </font>
    <font>
      <b/>
      <sz val="14"/>
      <color theme="1"/>
      <name val="Arial"/>
      <family val="2"/>
    </font>
    <font>
      <b/>
      <sz val="16"/>
      <color theme="1"/>
      <name val="Arial"/>
      <family val="2"/>
    </font>
    <font>
      <sz val="11"/>
      <color theme="1"/>
      <name val="Arial"/>
      <family val="2"/>
    </font>
    <font>
      <b/>
      <sz val="14"/>
      <color theme="1"/>
      <name val="Calibri"/>
      <family val="2"/>
      <scheme val="minor"/>
    </font>
    <font>
      <vertAlign val="subscript"/>
      <sz val="12"/>
      <color theme="1"/>
      <name val="Arial"/>
      <family val="2"/>
    </font>
    <font>
      <u/>
      <sz val="12"/>
      <color theme="10"/>
      <name val="Arial"/>
      <family val="2"/>
    </font>
    <font>
      <i/>
      <sz val="12"/>
      <color theme="1"/>
      <name val="Arial"/>
      <family val="2"/>
    </font>
    <font>
      <sz val="8"/>
      <name val="Arial"/>
      <family val="2"/>
    </font>
    <font>
      <b/>
      <sz val="9"/>
      <color indexed="81"/>
      <name val="Tahoma"/>
      <family val="2"/>
    </font>
  </fonts>
  <fills count="5">
    <fill>
      <patternFill patternType="none"/>
    </fill>
    <fill>
      <patternFill patternType="gray125"/>
    </fill>
    <fill>
      <patternFill patternType="solid">
        <fgColor rgb="FFFFFFFF"/>
        <bgColor indexed="64"/>
      </patternFill>
    </fill>
    <fill>
      <patternFill patternType="solid">
        <fgColor theme="8" tint="0.79998168889431442"/>
        <bgColor indexed="64"/>
      </patternFill>
    </fill>
    <fill>
      <patternFill patternType="solid">
        <fgColor theme="8" tint="0.59996337778862885"/>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xf numFmtId="0" fontId="3" fillId="0" borderId="0"/>
    <xf numFmtId="0" fontId="17" fillId="0" borderId="0" applyNumberFormat="0" applyFill="0" applyBorder="0" applyAlignment="0" applyProtection="0"/>
  </cellStyleXfs>
  <cellXfs count="196">
    <xf numFmtId="0" fontId="0" fillId="0" borderId="0" xfId="0"/>
    <xf numFmtId="0" fontId="3" fillId="0" borderId="0" xfId="1"/>
    <xf numFmtId="0" fontId="2" fillId="0" borderId="1" xfId="1" applyFont="1" applyFill="1" applyBorder="1" applyAlignment="1" applyProtection="1">
      <alignment horizontal="center" vertical="center" wrapText="1"/>
      <protection locked="0"/>
    </xf>
    <xf numFmtId="0" fontId="4" fillId="0" borderId="1" xfId="1" applyFont="1" applyBorder="1" applyAlignment="1" applyProtection="1">
      <alignment horizontal="center" vertical="center"/>
      <protection locked="0"/>
    </xf>
    <xf numFmtId="0" fontId="5" fillId="0" borderId="0" xfId="1" applyFont="1" applyProtection="1">
      <protection locked="0"/>
    </xf>
    <xf numFmtId="0" fontId="0" fillId="0" borderId="0" xfId="0" applyAlignment="1">
      <alignment horizontal="center"/>
    </xf>
    <xf numFmtId="0" fontId="1" fillId="0" borderId="1" xfId="1" applyFont="1" applyBorder="1" applyAlignment="1" applyProtection="1">
      <alignment vertical="center" wrapText="1"/>
      <protection locked="0"/>
    </xf>
    <xf numFmtId="0" fontId="1" fillId="0" borderId="1" xfId="1" applyFont="1" applyBorder="1" applyAlignment="1" applyProtection="1">
      <alignment horizontal="center" vertical="center" wrapText="1"/>
      <protection locked="0"/>
    </xf>
    <xf numFmtId="0" fontId="1" fillId="2" borderId="1" xfId="1" applyFont="1" applyFill="1" applyBorder="1" applyAlignment="1" applyProtection="1">
      <alignment horizontal="center" vertical="center" wrapText="1"/>
      <protection locked="0"/>
    </xf>
    <xf numFmtId="0" fontId="1" fillId="2" borderId="1" xfId="1" applyFont="1" applyFill="1" applyBorder="1" applyAlignment="1" applyProtection="1">
      <alignment vertical="center" wrapText="1"/>
      <protection locked="0"/>
    </xf>
    <xf numFmtId="0" fontId="1" fillId="0" borderId="1" xfId="1" applyFont="1" applyBorder="1" applyAlignment="1" applyProtection="1">
      <alignment horizontal="justify" vertical="center" wrapText="1"/>
      <protection locked="0"/>
    </xf>
    <xf numFmtId="0" fontId="9" fillId="0" borderId="0" xfId="1" applyFont="1" applyAlignment="1">
      <alignment horizontal="left" vertical="center"/>
    </xf>
    <xf numFmtId="0" fontId="9" fillId="0" borderId="0" xfId="1" applyFont="1"/>
    <xf numFmtId="0" fontId="0" fillId="0" borderId="0" xfId="0" applyFont="1"/>
    <xf numFmtId="0" fontId="0" fillId="0" borderId="1" xfId="1" applyFont="1" applyFill="1" applyBorder="1" applyAlignment="1">
      <alignment horizontal="center" vertical="center"/>
    </xf>
    <xf numFmtId="0" fontId="0" fillId="0" borderId="1" xfId="1" applyFont="1" applyFill="1" applyBorder="1" applyAlignment="1">
      <alignment horizontal="left" vertical="center" wrapText="1"/>
    </xf>
    <xf numFmtId="0" fontId="0" fillId="0" borderId="1" xfId="1" applyFont="1" applyFill="1" applyBorder="1" applyAlignment="1">
      <alignment horizontal="center" vertical="center" wrapText="1"/>
    </xf>
    <xf numFmtId="0" fontId="0" fillId="0" borderId="0" xfId="1" applyFont="1" applyFill="1" applyBorder="1" applyAlignment="1">
      <alignment horizontal="left" vertical="center"/>
    </xf>
    <xf numFmtId="0" fontId="0" fillId="0" borderId="0" xfId="1" applyFont="1" applyFill="1" applyAlignment="1">
      <alignment horizontal="left" vertical="center"/>
    </xf>
    <xf numFmtId="0" fontId="0" fillId="0" borderId="0" xfId="1" applyFont="1" applyFill="1"/>
    <xf numFmtId="2" fontId="0" fillId="0" borderId="1" xfId="1" applyNumberFormat="1" applyFont="1" applyFill="1" applyBorder="1" applyAlignment="1">
      <alignment horizontal="center" vertical="center"/>
    </xf>
    <xf numFmtId="164" fontId="0" fillId="0" borderId="1" xfId="1" applyNumberFormat="1" applyFont="1" applyFill="1" applyBorder="1" applyAlignment="1">
      <alignment horizontal="center" vertical="center"/>
    </xf>
    <xf numFmtId="0" fontId="0" fillId="0" borderId="0" xfId="1" applyFont="1" applyFill="1" applyAlignment="1">
      <alignment horizontal="center" vertical="center"/>
    </xf>
    <xf numFmtId="0" fontId="0" fillId="0" borderId="0" xfId="1" applyFont="1" applyAlignment="1">
      <alignment horizontal="left" vertical="center"/>
    </xf>
    <xf numFmtId="0" fontId="14" fillId="0" borderId="0" xfId="1" applyFont="1"/>
    <xf numFmtId="0" fontId="0" fillId="0" borderId="1" xfId="1" applyFont="1" applyBorder="1" applyAlignment="1">
      <alignment horizontal="center" vertical="center"/>
    </xf>
    <xf numFmtId="164" fontId="0" fillId="0" borderId="1" xfId="1" quotePrefix="1" applyNumberFormat="1" applyFont="1" applyFill="1" applyBorder="1" applyAlignment="1">
      <alignment horizontal="center" vertical="center"/>
    </xf>
    <xf numFmtId="2" fontId="7" fillId="0" borderId="1" xfId="1" quotePrefix="1" applyNumberFormat="1" applyFont="1" applyFill="1" applyBorder="1" applyAlignment="1">
      <alignment horizontal="center" vertical="center"/>
    </xf>
    <xf numFmtId="2" fontId="7" fillId="0" borderId="1" xfId="1" quotePrefix="1" applyNumberFormat="1" applyFont="1" applyFill="1" applyBorder="1" applyAlignment="1">
      <alignment horizontal="center" vertical="center"/>
    </xf>
    <xf numFmtId="0" fontId="1" fillId="0" borderId="0" xfId="1" applyFont="1"/>
    <xf numFmtId="0" fontId="1" fillId="0" borderId="0" xfId="1" applyFont="1" applyAlignment="1">
      <alignment horizontal="center" vertical="center"/>
    </xf>
    <xf numFmtId="0" fontId="1" fillId="0" borderId="0" xfId="1" applyFont="1" applyAlignment="1">
      <alignment vertical="center"/>
    </xf>
    <xf numFmtId="0" fontId="1" fillId="3" borderId="0" xfId="1" applyFont="1" applyFill="1" applyAlignment="1" applyProtection="1">
      <alignment horizontal="center" vertical="center" wrapText="1"/>
      <protection locked="0"/>
    </xf>
    <xf numFmtId="0" fontId="1" fillId="0" borderId="0" xfId="1" applyFont="1" applyFill="1" applyAlignment="1" applyProtection="1">
      <alignment horizontal="center" vertical="center" wrapText="1"/>
      <protection locked="0"/>
    </xf>
    <xf numFmtId="0" fontId="0" fillId="3" borderId="0" xfId="1" applyFont="1" applyFill="1" applyAlignment="1" applyProtection="1">
      <alignment horizontal="center" vertical="center" wrapText="1"/>
      <protection locked="0"/>
    </xf>
    <xf numFmtId="1" fontId="1" fillId="0" borderId="0" xfId="1" applyNumberFormat="1" applyFont="1" applyAlignment="1">
      <alignment horizontal="left" vertical="center"/>
    </xf>
    <xf numFmtId="0" fontId="0" fillId="0" borderId="0" xfId="1" quotePrefix="1" applyFont="1" applyFill="1" applyAlignment="1">
      <alignment horizontal="left" vertical="center"/>
    </xf>
    <xf numFmtId="0" fontId="3" fillId="0" borderId="0" xfId="1"/>
    <xf numFmtId="0" fontId="7" fillId="0" borderId="1" xfId="1" applyFont="1" applyBorder="1" applyAlignment="1">
      <alignment horizontal="left" vertical="center"/>
    </xf>
    <xf numFmtId="0" fontId="7" fillId="0" borderId="1" xfId="1" applyFont="1" applyFill="1" applyBorder="1" applyAlignment="1">
      <alignment horizontal="left" vertical="center" wrapText="1"/>
    </xf>
    <xf numFmtId="0" fontId="7" fillId="0" borderId="1" xfId="1" applyFont="1" applyFill="1" applyBorder="1" applyAlignment="1">
      <alignment horizontal="center" vertical="center"/>
    </xf>
    <xf numFmtId="0" fontId="1" fillId="0" borderId="1" xfId="1" applyFont="1" applyFill="1" applyBorder="1" applyAlignment="1">
      <alignment horizontal="center" vertical="center"/>
    </xf>
    <xf numFmtId="0" fontId="1" fillId="0" borderId="1" xfId="1" applyFont="1" applyBorder="1" applyAlignment="1">
      <alignment horizontal="center" vertical="center" wrapText="1"/>
    </xf>
    <xf numFmtId="0" fontId="1" fillId="0" borderId="0" xfId="1" applyFont="1"/>
    <xf numFmtId="0" fontId="1" fillId="0" borderId="0" xfId="1" applyFont="1" applyAlignment="1">
      <alignment horizontal="center" vertical="center"/>
    </xf>
    <xf numFmtId="164" fontId="1" fillId="0" borderId="1" xfId="1" applyNumberFormat="1" applyFont="1" applyFill="1" applyBorder="1" applyAlignment="1">
      <alignment horizontal="center" vertical="center" wrapText="1"/>
    </xf>
    <xf numFmtId="0" fontId="1" fillId="0" borderId="1" xfId="1" applyFont="1" applyBorder="1" applyAlignment="1">
      <alignment horizontal="center" vertical="center"/>
    </xf>
    <xf numFmtId="0" fontId="7" fillId="0" borderId="1" xfId="1" applyFont="1" applyFill="1" applyBorder="1" applyAlignment="1">
      <alignment horizontal="left" vertical="center"/>
    </xf>
    <xf numFmtId="0" fontId="7" fillId="0" borderId="1" xfId="1" applyFont="1" applyBorder="1" applyAlignment="1">
      <alignment horizontal="center" vertical="center" wrapText="1"/>
    </xf>
    <xf numFmtId="0" fontId="1" fillId="0" borderId="1" xfId="1" applyFont="1" applyBorder="1" applyAlignment="1">
      <alignment horizontal="center"/>
    </xf>
    <xf numFmtId="0" fontId="1" fillId="0" borderId="0" xfId="1" applyFont="1" applyFill="1" applyBorder="1" applyAlignment="1">
      <alignment horizontal="center" vertical="center" wrapText="1"/>
    </xf>
    <xf numFmtId="0" fontId="1" fillId="0" borderId="0" xfId="1" applyFont="1" applyAlignment="1">
      <alignment horizontal="center"/>
    </xf>
    <xf numFmtId="0" fontId="1" fillId="0" borderId="0" xfId="1" applyFont="1" applyBorder="1" applyAlignment="1">
      <alignment horizontal="center" vertical="center"/>
    </xf>
    <xf numFmtId="0" fontId="1" fillId="0" borderId="0" xfId="1" applyFont="1" applyFill="1" applyBorder="1" applyAlignment="1">
      <alignment horizontal="center" vertical="center"/>
    </xf>
    <xf numFmtId="0" fontId="1" fillId="0" borderId="0" xfId="1" applyFont="1" applyBorder="1" applyAlignment="1">
      <alignment horizontal="center"/>
    </xf>
    <xf numFmtId="0" fontId="1" fillId="0" borderId="0" xfId="1" applyFont="1" applyFill="1" applyBorder="1" applyAlignment="1">
      <alignment horizontal="center"/>
    </xf>
    <xf numFmtId="0" fontId="9" fillId="0" borderId="0" xfId="1" applyFont="1" applyAlignment="1">
      <alignment horizontal="left" vertical="center"/>
    </xf>
    <xf numFmtId="0" fontId="11" fillId="0" borderId="1" xfId="1" applyFont="1" applyBorder="1" applyAlignment="1">
      <alignment horizontal="left" vertical="center"/>
    </xf>
    <xf numFmtId="0" fontId="0" fillId="0" borderId="1" xfId="1" applyFont="1" applyBorder="1" applyAlignment="1">
      <alignment horizontal="center" vertical="center" wrapText="1"/>
    </xf>
    <xf numFmtId="0" fontId="0" fillId="0" borderId="1" xfId="1" applyFont="1" applyBorder="1"/>
    <xf numFmtId="0" fontId="1" fillId="0" borderId="6" xfId="1" applyFont="1" applyBorder="1" applyAlignment="1">
      <alignment horizontal="center" vertical="center" wrapText="1"/>
    </xf>
    <xf numFmtId="0" fontId="1" fillId="0" borderId="6" xfId="1" applyFont="1" applyFill="1" applyBorder="1" applyAlignment="1">
      <alignment horizontal="center" vertical="center" wrapText="1"/>
    </xf>
    <xf numFmtId="0" fontId="1" fillId="0" borderId="1" xfId="1" applyFont="1" applyBorder="1" applyAlignment="1">
      <alignment horizontal="center" vertical="center" wrapText="1"/>
    </xf>
    <xf numFmtId="0" fontId="1" fillId="0" borderId="1" xfId="1" applyFont="1" applyFill="1" applyBorder="1" applyAlignment="1">
      <alignment horizontal="center" vertical="center" wrapText="1"/>
    </xf>
    <xf numFmtId="0" fontId="1" fillId="0" borderId="1" xfId="1" applyFont="1" applyBorder="1" applyAlignment="1">
      <alignment horizontal="left" vertical="center" wrapText="1"/>
    </xf>
    <xf numFmtId="0" fontId="1" fillId="0" borderId="0" xfId="1" applyFont="1" applyFill="1" applyAlignment="1">
      <alignment horizontal="center" vertical="center" wrapText="1"/>
    </xf>
    <xf numFmtId="0" fontId="1" fillId="0" borderId="0" xfId="1" applyFont="1" applyFill="1" applyBorder="1" applyAlignment="1">
      <alignment horizontal="center" vertical="center" wrapText="1"/>
    </xf>
    <xf numFmtId="0" fontId="1" fillId="0" borderId="0" xfId="1" applyFont="1" applyFill="1" applyAlignment="1">
      <alignment wrapText="1"/>
    </xf>
    <xf numFmtId="0" fontId="1" fillId="0" borderId="0" xfId="1" applyFont="1" applyFill="1" applyBorder="1" applyAlignment="1">
      <alignment wrapText="1"/>
    </xf>
    <xf numFmtId="0" fontId="1" fillId="0" borderId="0" xfId="1" applyFont="1" applyFill="1" applyAlignment="1">
      <alignment horizontal="left" vertical="top"/>
    </xf>
    <xf numFmtId="0" fontId="1" fillId="0" borderId="0" xfId="1" applyFont="1" applyFill="1" applyBorder="1" applyAlignment="1">
      <alignment horizontal="left" vertical="top"/>
    </xf>
    <xf numFmtId="0" fontId="1" fillId="0" borderId="0" xfId="1" applyFont="1" applyFill="1" applyBorder="1" applyAlignment="1">
      <alignment horizontal="left" vertical="center" wrapText="1"/>
    </xf>
    <xf numFmtId="0" fontId="12" fillId="0" borderId="0" xfId="0" applyFont="1"/>
    <xf numFmtId="0" fontId="1" fillId="0" borderId="1" xfId="1" applyFont="1" applyBorder="1" applyAlignment="1">
      <alignment horizontal="center" vertical="center" wrapText="1"/>
    </xf>
    <xf numFmtId="0" fontId="1" fillId="0" borderId="6" xfId="1" applyFont="1" applyBorder="1" applyAlignment="1">
      <alignment horizontal="center" vertical="center"/>
    </xf>
    <xf numFmtId="164" fontId="1" fillId="0" borderId="1" xfId="1" applyNumberFormat="1" applyFont="1" applyBorder="1" applyAlignment="1">
      <alignment horizontal="center" vertical="center"/>
    </xf>
    <xf numFmtId="164" fontId="1" fillId="0" borderId="1" xfId="1" applyNumberFormat="1" applyFont="1" applyFill="1" applyBorder="1" applyAlignment="1">
      <alignment horizontal="center" vertical="center" wrapText="1"/>
    </xf>
    <xf numFmtId="165" fontId="1" fillId="0" borderId="1" xfId="1" applyNumberFormat="1" applyFont="1" applyFill="1" applyBorder="1" applyAlignment="1">
      <alignment horizontal="center" vertical="center" wrapText="1"/>
    </xf>
    <xf numFmtId="2" fontId="1" fillId="0" borderId="1" xfId="1" applyNumberFormat="1" applyFont="1" applyFill="1" applyBorder="1" applyAlignment="1">
      <alignment horizontal="center" vertical="center" wrapText="1"/>
    </xf>
    <xf numFmtId="0" fontId="1" fillId="0" borderId="1" xfId="1" applyFont="1" applyFill="1" applyBorder="1" applyAlignment="1">
      <alignment horizontal="center" vertical="center" wrapText="1"/>
    </xf>
    <xf numFmtId="165" fontId="1" fillId="0" borderId="1" xfId="1" applyNumberFormat="1" applyFont="1" applyBorder="1" applyAlignment="1">
      <alignment horizontal="center" vertical="center"/>
    </xf>
    <xf numFmtId="2" fontId="1" fillId="0" borderId="1" xfId="1" applyNumberFormat="1" applyFont="1" applyBorder="1" applyAlignment="1">
      <alignment horizontal="center" vertical="center"/>
    </xf>
    <xf numFmtId="0" fontId="1" fillId="0" borderId="1" xfId="1" applyFont="1" applyBorder="1" applyAlignment="1">
      <alignment horizontal="center" vertical="center"/>
    </xf>
    <xf numFmtId="2" fontId="7" fillId="0" borderId="1" xfId="1" quotePrefix="1" applyNumberFormat="1" applyFont="1" applyFill="1" applyBorder="1" applyAlignment="1">
      <alignment horizontal="center" vertical="center"/>
    </xf>
    <xf numFmtId="0" fontId="1" fillId="0" borderId="1" xfId="1" applyFont="1" applyBorder="1" applyAlignment="1">
      <alignment horizontal="center" vertical="center"/>
    </xf>
    <xf numFmtId="0" fontId="1" fillId="0" borderId="1" xfId="1" applyFont="1" applyBorder="1" applyAlignment="1">
      <alignment vertical="center" wrapText="1"/>
    </xf>
    <xf numFmtId="0" fontId="0" fillId="0" borderId="1" xfId="1" applyFont="1" applyBorder="1" applyAlignment="1">
      <alignment vertical="center" wrapText="1"/>
    </xf>
    <xf numFmtId="0" fontId="0" fillId="4" borderId="0" xfId="1" applyFont="1" applyFill="1" applyAlignment="1" applyProtection="1">
      <alignment horizontal="center" vertical="center" wrapText="1"/>
      <protection locked="0"/>
    </xf>
    <xf numFmtId="2" fontId="7" fillId="0" borderId="0" xfId="1" quotePrefix="1" applyNumberFormat="1" applyFont="1" applyFill="1" applyBorder="1" applyAlignment="1">
      <alignment horizontal="center" vertical="center"/>
    </xf>
    <xf numFmtId="0" fontId="1" fillId="0" borderId="0" xfId="1" applyFont="1" applyFill="1" applyBorder="1"/>
    <xf numFmtId="0" fontId="1" fillId="0" borderId="10" xfId="1" applyFont="1" applyFill="1" applyBorder="1" applyAlignment="1">
      <alignment horizontal="center" vertical="center"/>
    </xf>
    <xf numFmtId="0" fontId="1" fillId="0" borderId="10" xfId="1" applyFont="1" applyFill="1" applyBorder="1"/>
    <xf numFmtId="0" fontId="1" fillId="0" borderId="11" xfId="1" applyFont="1" applyFill="1" applyBorder="1"/>
    <xf numFmtId="0" fontId="1" fillId="0" borderId="12" xfId="1" applyFont="1" applyBorder="1" applyAlignment="1">
      <alignment vertical="center" wrapText="1"/>
    </xf>
    <xf numFmtId="0" fontId="0" fillId="0" borderId="0" xfId="1" applyFont="1" applyFill="1" applyBorder="1" applyAlignment="1">
      <alignment horizontal="center" vertical="center" wrapText="1"/>
    </xf>
    <xf numFmtId="0" fontId="1" fillId="0" borderId="13" xfId="1" applyFont="1" applyFill="1" applyBorder="1"/>
    <xf numFmtId="0" fontId="1" fillId="0" borderId="12" xfId="1" applyFont="1" applyBorder="1" applyAlignment="1">
      <alignment vertical="center"/>
    </xf>
    <xf numFmtId="1" fontId="0" fillId="0" borderId="0" xfId="1" quotePrefix="1" applyNumberFormat="1" applyFont="1" applyFill="1" applyBorder="1" applyAlignment="1">
      <alignment horizontal="center" vertical="center"/>
    </xf>
    <xf numFmtId="1" fontId="1" fillId="0" borderId="0" xfId="1" applyNumberFormat="1" applyFont="1" applyFill="1" applyBorder="1" applyAlignment="1">
      <alignment horizontal="center" vertical="center" wrapText="1"/>
    </xf>
    <xf numFmtId="0" fontId="1" fillId="0" borderId="14" xfId="1" applyFont="1" applyBorder="1" applyAlignment="1">
      <alignment vertical="center"/>
    </xf>
    <xf numFmtId="1" fontId="1" fillId="0" borderId="15" xfId="1" applyNumberFormat="1" applyFont="1" applyFill="1" applyBorder="1" applyAlignment="1">
      <alignment horizontal="center" vertical="center" wrapText="1"/>
    </xf>
    <xf numFmtId="0" fontId="1" fillId="0" borderId="16" xfId="1" applyFont="1" applyFill="1" applyBorder="1"/>
    <xf numFmtId="0" fontId="1" fillId="0" borderId="13" xfId="1" applyFont="1" applyFill="1" applyBorder="1" applyAlignment="1">
      <alignment horizontal="left"/>
    </xf>
    <xf numFmtId="0" fontId="1" fillId="0" borderId="10" xfId="1" applyFont="1" applyBorder="1" applyAlignment="1">
      <alignment horizontal="center" vertical="center"/>
    </xf>
    <xf numFmtId="0" fontId="1" fillId="0" borderId="11" xfId="1" applyFont="1" applyBorder="1"/>
    <xf numFmtId="0" fontId="0" fillId="4" borderId="0" xfId="1" applyFont="1" applyFill="1" applyBorder="1" applyAlignment="1" applyProtection="1">
      <alignment horizontal="center" vertical="center"/>
      <protection locked="0"/>
    </xf>
    <xf numFmtId="0" fontId="0" fillId="0" borderId="13" xfId="1" applyFont="1" applyBorder="1"/>
    <xf numFmtId="0" fontId="0" fillId="0" borderId="0" xfId="1" applyFont="1" applyBorder="1" applyAlignment="1">
      <alignment horizontal="center" vertical="center"/>
    </xf>
    <xf numFmtId="0" fontId="0" fillId="0" borderId="13" xfId="1" applyFont="1" applyBorder="1" applyAlignment="1">
      <alignment horizontal="left" vertical="center"/>
    </xf>
    <xf numFmtId="0" fontId="1" fillId="3" borderId="0" xfId="1" applyFont="1" applyFill="1" applyBorder="1" applyAlignment="1" applyProtection="1">
      <alignment horizontal="center" vertical="center"/>
      <protection locked="0"/>
    </xf>
    <xf numFmtId="0" fontId="1" fillId="0" borderId="13" xfId="1" applyFont="1" applyBorder="1"/>
    <xf numFmtId="0" fontId="1" fillId="3" borderId="15" xfId="1" applyFont="1" applyFill="1" applyBorder="1" applyAlignment="1" applyProtection="1">
      <alignment horizontal="center" vertical="center"/>
      <protection locked="0"/>
    </xf>
    <xf numFmtId="0" fontId="1" fillId="0" borderId="16" xfId="1" applyFont="1" applyBorder="1"/>
    <xf numFmtId="0" fontId="2" fillId="0" borderId="9" xfId="1" applyFont="1" applyBorder="1" applyAlignment="1">
      <alignment vertical="center"/>
    </xf>
    <xf numFmtId="1" fontId="1" fillId="0" borderId="0" xfId="1" applyNumberFormat="1" applyFont="1" applyBorder="1" applyAlignment="1">
      <alignment horizontal="center" vertical="center"/>
    </xf>
    <xf numFmtId="0" fontId="1" fillId="0" borderId="15" xfId="1" applyFont="1" applyBorder="1" applyAlignment="1">
      <alignment horizontal="center" vertical="center"/>
    </xf>
    <xf numFmtId="0" fontId="0" fillId="0" borderId="10" xfId="1" quotePrefix="1" applyFont="1" applyFill="1" applyBorder="1" applyAlignment="1">
      <alignment horizontal="center" vertical="center"/>
    </xf>
    <xf numFmtId="0" fontId="1" fillId="0" borderId="10" xfId="1" applyFont="1" applyFill="1" applyBorder="1" applyAlignment="1">
      <alignment horizontal="left" vertical="center"/>
    </xf>
    <xf numFmtId="0" fontId="0" fillId="0" borderId="0" xfId="1" quotePrefix="1" applyFont="1" applyFill="1" applyBorder="1" applyAlignment="1">
      <alignment horizontal="center" vertical="center"/>
    </xf>
    <xf numFmtId="0" fontId="0" fillId="0" borderId="13" xfId="1" quotePrefix="1" applyFont="1" applyFill="1" applyBorder="1" applyAlignment="1">
      <alignment horizontal="center" vertical="center"/>
    </xf>
    <xf numFmtId="164" fontId="0" fillId="0" borderId="15" xfId="1" quotePrefix="1" applyNumberFormat="1" applyFont="1" applyFill="1" applyBorder="1" applyAlignment="1">
      <alignment horizontal="center" vertical="center"/>
    </xf>
    <xf numFmtId="164" fontId="0" fillId="0" borderId="15" xfId="1" quotePrefix="1" applyNumberFormat="1" applyFont="1" applyFill="1" applyBorder="1" applyAlignment="1">
      <alignment horizontal="left" vertical="center"/>
    </xf>
    <xf numFmtId="0" fontId="0" fillId="0" borderId="0" xfId="1" quotePrefix="1" applyFont="1" applyFill="1" applyAlignment="1">
      <alignment horizontal="center" vertical="center" wrapText="1"/>
    </xf>
    <xf numFmtId="0" fontId="0" fillId="0" borderId="0" xfId="1" applyFont="1" applyFill="1" applyBorder="1" applyAlignment="1">
      <alignment vertical="center" wrapText="1"/>
    </xf>
    <xf numFmtId="0" fontId="0" fillId="0" borderId="0" xfId="0" applyAlignment="1">
      <alignment vertical="center"/>
    </xf>
    <xf numFmtId="0" fontId="0" fillId="0" borderId="12" xfId="1" applyFont="1" applyBorder="1" applyAlignment="1">
      <alignment vertical="center"/>
    </xf>
    <xf numFmtId="0" fontId="0" fillId="0" borderId="1" xfId="1" applyFont="1" applyBorder="1" applyAlignment="1">
      <alignment horizontal="left" vertical="center"/>
    </xf>
    <xf numFmtId="0" fontId="0" fillId="0" borderId="1" xfId="1" applyFont="1" applyFill="1" applyBorder="1"/>
    <xf numFmtId="0" fontId="1" fillId="0" borderId="9" xfId="1" applyFont="1" applyFill="1" applyBorder="1" applyAlignment="1">
      <alignment vertical="center"/>
    </xf>
    <xf numFmtId="0" fontId="0" fillId="0" borderId="10" xfId="0" applyBorder="1"/>
    <xf numFmtId="0" fontId="0" fillId="0" borderId="11" xfId="0" applyBorder="1"/>
    <xf numFmtId="0" fontId="0" fillId="0" borderId="0" xfId="1" applyFont="1" applyFill="1" applyBorder="1" applyAlignment="1">
      <alignment horizontal="left" vertical="top"/>
    </xf>
    <xf numFmtId="2" fontId="0" fillId="0" borderId="0" xfId="1" quotePrefix="1" applyNumberFormat="1" applyFont="1" applyFill="1" applyBorder="1" applyAlignment="1">
      <alignment horizontal="center" vertical="center"/>
    </xf>
    <xf numFmtId="2" fontId="0" fillId="0" borderId="15" xfId="1" quotePrefix="1" applyNumberFormat="1" applyFont="1" applyFill="1" applyBorder="1" applyAlignment="1">
      <alignment horizontal="center" vertical="center"/>
    </xf>
    <xf numFmtId="0" fontId="0" fillId="0" borderId="14" xfId="1" applyFont="1" applyBorder="1" applyAlignment="1">
      <alignment vertical="center"/>
    </xf>
    <xf numFmtId="0" fontId="0" fillId="0" borderId="1" xfId="0" applyBorder="1" applyAlignment="1">
      <alignment horizontal="center" vertical="center"/>
    </xf>
    <xf numFmtId="0" fontId="0" fillId="0" borderId="1" xfId="1" applyFont="1" applyBorder="1" applyAlignment="1">
      <alignment horizontal="center" vertical="center"/>
    </xf>
    <xf numFmtId="0" fontId="0" fillId="0" borderId="0" xfId="1" applyFont="1" applyAlignment="1">
      <alignment vertical="center"/>
    </xf>
    <xf numFmtId="0" fontId="17" fillId="3" borderId="0" xfId="2" applyFill="1" applyAlignment="1" applyProtection="1">
      <alignment horizontal="center" vertical="center" wrapText="1"/>
      <protection locked="0"/>
    </xf>
    <xf numFmtId="0" fontId="0" fillId="0" borderId="1" xfId="0" applyBorder="1" applyAlignment="1">
      <alignment vertical="center"/>
    </xf>
    <xf numFmtId="0" fontId="0" fillId="0" borderId="0" xfId="1" applyFont="1" applyBorder="1" applyAlignment="1">
      <alignment horizontal="left" vertical="center"/>
    </xf>
    <xf numFmtId="164" fontId="0" fillId="0" borderId="0" xfId="1" quotePrefix="1" applyNumberFormat="1" applyFont="1" applyFill="1" applyBorder="1" applyAlignment="1">
      <alignment horizontal="center" vertical="center"/>
    </xf>
    <xf numFmtId="0" fontId="0" fillId="0" borderId="0" xfId="0" applyBorder="1"/>
    <xf numFmtId="0" fontId="0" fillId="0" borderId="0" xfId="1" applyFont="1" applyFill="1" applyBorder="1" applyAlignment="1">
      <alignment horizontal="center" vertical="center"/>
    </xf>
    <xf numFmtId="0" fontId="0" fillId="0" borderId="13" xfId="1" applyFont="1" applyFill="1" applyBorder="1" applyAlignment="1">
      <alignment horizontal="left"/>
    </xf>
    <xf numFmtId="0" fontId="0" fillId="0" borderId="1" xfId="1" applyFont="1" applyFill="1" applyBorder="1" applyAlignment="1">
      <alignment horizontal="left" vertical="center"/>
    </xf>
    <xf numFmtId="0" fontId="0" fillId="0" borderId="1" xfId="0" applyBorder="1"/>
    <xf numFmtId="0" fontId="19" fillId="0" borderId="0" xfId="1" applyFont="1" applyBorder="1" applyAlignment="1">
      <alignment horizontal="left" vertical="center" wrapText="1"/>
    </xf>
    <xf numFmtId="0" fontId="0" fillId="0" borderId="0" xfId="0" applyAlignment="1">
      <alignment horizontal="left" vertical="center" wrapText="1"/>
    </xf>
    <xf numFmtId="0" fontId="0" fillId="0" borderId="12" xfId="0" applyBorder="1" applyAlignment="1">
      <alignment wrapText="1"/>
    </xf>
    <xf numFmtId="0" fontId="0" fillId="0" borderId="0" xfId="0" applyBorder="1" applyAlignment="1">
      <alignment wrapText="1"/>
    </xf>
    <xf numFmtId="0" fontId="0" fillId="0" borderId="13" xfId="0" applyBorder="1" applyAlignment="1">
      <alignment wrapText="1"/>
    </xf>
    <xf numFmtId="0" fontId="0" fillId="0" borderId="14" xfId="0" applyBorder="1" applyAlignment="1">
      <alignment horizontal="left" vertical="center" wrapText="1"/>
    </xf>
    <xf numFmtId="0" fontId="0" fillId="0" borderId="15" xfId="0" applyBorder="1" applyAlignment="1">
      <alignment horizontal="left" vertical="center" wrapText="1"/>
    </xf>
    <xf numFmtId="0" fontId="0" fillId="0" borderId="16" xfId="0" applyBorder="1" applyAlignment="1">
      <alignment horizontal="left" vertical="center" wrapText="1"/>
    </xf>
    <xf numFmtId="0" fontId="8" fillId="0" borderId="0" xfId="1" applyFont="1" applyAlignment="1">
      <alignment horizontal="center" vertical="center"/>
    </xf>
    <xf numFmtId="0" fontId="0" fillId="0" borderId="0" xfId="0" applyAlignment="1"/>
    <xf numFmtId="0" fontId="0" fillId="0" borderId="12" xfId="0" applyBorder="1" applyAlignment="1">
      <alignment horizontal="left" vertical="center" wrapText="1"/>
    </xf>
    <xf numFmtId="0" fontId="0" fillId="0" borderId="0" xfId="0" applyBorder="1" applyAlignment="1">
      <alignment horizontal="left" vertical="center" wrapText="1"/>
    </xf>
    <xf numFmtId="0" fontId="0" fillId="0" borderId="13" xfId="0" applyBorder="1" applyAlignment="1">
      <alignment horizontal="left" vertical="center" wrapText="1"/>
    </xf>
    <xf numFmtId="0" fontId="12" fillId="0" borderId="0" xfId="1" applyFont="1" applyFill="1" applyBorder="1" applyAlignment="1" applyProtection="1">
      <alignment horizontal="left" vertical="center" wrapText="1"/>
      <protection locked="0"/>
    </xf>
    <xf numFmtId="0" fontId="2" fillId="0" borderId="0" xfId="0" applyFont="1" applyAlignment="1">
      <alignment horizontal="left" wrapText="1"/>
    </xf>
    <xf numFmtId="0" fontId="13" fillId="0" borderId="1" xfId="1" applyFont="1" applyFill="1" applyBorder="1" applyAlignment="1" applyProtection="1">
      <alignment horizontal="center" vertical="center" wrapText="1"/>
      <protection locked="0"/>
    </xf>
    <xf numFmtId="0" fontId="13" fillId="0" borderId="1" xfId="0" applyFont="1" applyBorder="1" applyAlignment="1">
      <alignment horizontal="center" vertical="center" wrapText="1"/>
    </xf>
    <xf numFmtId="0" fontId="0" fillId="0" borderId="1" xfId="0" applyBorder="1" applyAlignment="1">
      <alignment horizontal="center" vertical="center"/>
    </xf>
    <xf numFmtId="0" fontId="2" fillId="0" borderId="5" xfId="1" applyFont="1" applyFill="1" applyBorder="1" applyAlignment="1" applyProtection="1">
      <alignment horizontal="center" vertical="center" wrapText="1"/>
      <protection locked="0"/>
    </xf>
    <xf numFmtId="0" fontId="0" fillId="0" borderId="6" xfId="0" applyBorder="1" applyAlignment="1">
      <alignment horizontal="center" vertical="center" wrapText="1"/>
    </xf>
    <xf numFmtId="0" fontId="10" fillId="0" borderId="1" xfId="1" applyFont="1" applyBorder="1" applyAlignment="1">
      <alignment horizontal="left" vertical="center"/>
    </xf>
    <xf numFmtId="0" fontId="11" fillId="0" borderId="1" xfId="1" applyFont="1" applyBorder="1" applyAlignment="1">
      <alignment horizontal="left" vertical="center"/>
    </xf>
    <xf numFmtId="0" fontId="9" fillId="0" borderId="1" xfId="1" applyFont="1" applyBorder="1" applyAlignment="1">
      <alignment horizontal="left" vertical="center"/>
    </xf>
    <xf numFmtId="0" fontId="0" fillId="0" borderId="1" xfId="0" applyBorder="1" applyAlignment="1">
      <alignment horizontal="left" vertical="center"/>
    </xf>
    <xf numFmtId="0" fontId="12" fillId="0" borderId="2" xfId="1" applyFont="1" applyFill="1" applyBorder="1" applyAlignment="1">
      <alignment horizontal="center" vertical="center" wrapText="1"/>
    </xf>
    <xf numFmtId="0" fontId="12" fillId="0" borderId="3" xfId="0" applyFont="1" applyBorder="1" applyAlignment="1">
      <alignment horizontal="center" vertical="center" wrapText="1"/>
    </xf>
    <xf numFmtId="0" fontId="12" fillId="0" borderId="4" xfId="0" applyFont="1" applyBorder="1" applyAlignment="1">
      <alignment horizontal="center" vertical="center" wrapText="1"/>
    </xf>
    <xf numFmtId="0" fontId="2" fillId="0" borderId="5" xfId="1" applyFont="1" applyBorder="1" applyAlignment="1">
      <alignment horizontal="center" vertical="center" wrapText="1"/>
    </xf>
    <xf numFmtId="0" fontId="6" fillId="0" borderId="6" xfId="1" applyFont="1" applyBorder="1" applyAlignment="1">
      <alignment wrapText="1"/>
    </xf>
    <xf numFmtId="0" fontId="12" fillId="0" borderId="2" xfId="1" applyFont="1" applyBorder="1" applyAlignment="1">
      <alignment horizontal="center" vertical="center" wrapText="1"/>
    </xf>
    <xf numFmtId="0" fontId="15" fillId="0" borderId="3" xfId="1" applyFont="1" applyBorder="1" applyAlignment="1">
      <alignment horizontal="center" vertical="center" wrapText="1"/>
    </xf>
    <xf numFmtId="0" fontId="15" fillId="0" borderId="4" xfId="1" applyFont="1" applyBorder="1" applyAlignment="1">
      <alignment horizontal="center" vertical="center" wrapText="1"/>
    </xf>
    <xf numFmtId="0" fontId="0" fillId="0" borderId="1" xfId="0" applyBorder="1" applyAlignment="1"/>
    <xf numFmtId="0" fontId="12" fillId="0" borderId="3" xfId="1" applyFont="1" applyBorder="1" applyAlignment="1">
      <alignment horizontal="center" vertical="center" wrapText="1"/>
    </xf>
    <xf numFmtId="0" fontId="12" fillId="0" borderId="3" xfId="0" applyFont="1" applyBorder="1" applyAlignment="1"/>
    <xf numFmtId="0" fontId="12" fillId="0" borderId="4" xfId="0" applyFont="1" applyBorder="1" applyAlignment="1"/>
    <xf numFmtId="0" fontId="1" fillId="0" borderId="1" xfId="1" applyFont="1" applyBorder="1" applyAlignment="1">
      <alignment horizontal="center" vertical="center" wrapText="1"/>
    </xf>
    <xf numFmtId="0" fontId="5" fillId="0" borderId="1" xfId="1" applyFont="1" applyBorder="1" applyAlignment="1">
      <alignment horizontal="center" vertical="center" wrapText="1"/>
    </xf>
    <xf numFmtId="164" fontId="1" fillId="0" borderId="1" xfId="1" applyNumberFormat="1" applyFont="1" applyBorder="1" applyAlignment="1">
      <alignment horizontal="center" vertical="center" wrapText="1"/>
    </xf>
    <xf numFmtId="0" fontId="1" fillId="0" borderId="5" xfId="1" applyFont="1" applyBorder="1" applyAlignment="1">
      <alignment horizontal="center" vertical="center" wrapText="1"/>
    </xf>
    <xf numFmtId="0" fontId="1" fillId="0" borderId="6" xfId="1" applyFont="1" applyBorder="1" applyAlignment="1">
      <alignment horizontal="center" vertical="center"/>
    </xf>
    <xf numFmtId="0" fontId="0" fillId="0" borderId="1" xfId="1" applyFont="1" applyBorder="1" applyAlignment="1">
      <alignment horizontal="center" vertical="center"/>
    </xf>
    <xf numFmtId="0" fontId="1" fillId="0" borderId="1" xfId="1" applyFont="1" applyBorder="1" applyAlignment="1">
      <alignment horizontal="center" vertical="center"/>
    </xf>
    <xf numFmtId="0" fontId="9" fillId="0" borderId="1" xfId="1" applyFont="1" applyBorder="1" applyAlignment="1">
      <alignment horizontal="left" vertical="center" wrapText="1"/>
    </xf>
    <xf numFmtId="0" fontId="9" fillId="0" borderId="7" xfId="1" applyFont="1" applyBorder="1" applyAlignment="1">
      <alignment horizontal="left" vertical="center" wrapText="1"/>
    </xf>
    <xf numFmtId="0" fontId="9" fillId="0" borderId="8" xfId="1" applyFont="1" applyBorder="1" applyAlignment="1">
      <alignment horizontal="left" vertical="center" wrapText="1"/>
    </xf>
    <xf numFmtId="0" fontId="9" fillId="0" borderId="8" xfId="1" applyFont="1" applyBorder="1" applyAlignment="1"/>
    <xf numFmtId="0" fontId="9" fillId="0" borderId="8" xfId="0" applyFont="1" applyBorder="1" applyAlignment="1">
      <alignment vertical="center"/>
    </xf>
    <xf numFmtId="0" fontId="0" fillId="0" borderId="1" xfId="0" applyBorder="1" applyAlignment="1">
      <alignment vertical="center"/>
    </xf>
  </cellXfs>
  <cellStyles count="3">
    <cellStyle name="Hyperlink"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717550</xdr:colOff>
      <xdr:row>0</xdr:row>
      <xdr:rowOff>774700</xdr:rowOff>
    </xdr:to>
    <xdr:pic>
      <xdr:nvPicPr>
        <xdr:cNvPr id="2" name="Picture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155950" cy="77470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yyyyyyy@zzz.net"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D49"/>
  <sheetViews>
    <sheetView tabSelected="1" workbookViewId="0">
      <selection activeCell="C45" sqref="C45"/>
    </sheetView>
  </sheetViews>
  <sheetFormatPr defaultRowHeight="15.5" x14ac:dyDescent="0.35"/>
  <cols>
    <col min="1" max="1" width="29.53515625" customWidth="1"/>
    <col min="2" max="2" width="25.15234375" customWidth="1"/>
    <col min="3" max="3" width="24.53515625" customWidth="1"/>
    <col min="4" max="4" width="11.921875" customWidth="1"/>
  </cols>
  <sheetData>
    <row r="1" spans="1:4" ht="71" customHeight="1" x14ac:dyDescent="0.35">
      <c r="A1" s="156"/>
      <c r="B1" s="156"/>
      <c r="C1" s="156"/>
    </row>
    <row r="2" spans="1:4" ht="41" customHeight="1" x14ac:dyDescent="0.35">
      <c r="A2" s="155" t="s">
        <v>496</v>
      </c>
      <c r="B2" s="155"/>
      <c r="C2" s="156"/>
      <c r="D2" s="156"/>
    </row>
    <row r="3" spans="1:4" ht="15" customHeight="1" x14ac:dyDescent="0.35">
      <c r="A3" s="31" t="s">
        <v>372</v>
      </c>
      <c r="B3" s="32" t="s">
        <v>373</v>
      </c>
    </row>
    <row r="4" spans="1:4" ht="15" customHeight="1" x14ac:dyDescent="0.35">
      <c r="A4" s="31" t="s">
        <v>374</v>
      </c>
      <c r="B4" s="32" t="s">
        <v>375</v>
      </c>
    </row>
    <row r="5" spans="1:4" ht="15" customHeight="1" x14ac:dyDescent="0.35">
      <c r="A5" s="31" t="s">
        <v>376</v>
      </c>
      <c r="B5" s="32" t="s">
        <v>377</v>
      </c>
    </row>
    <row r="6" spans="1:4" ht="15" customHeight="1" x14ac:dyDescent="0.35">
      <c r="A6" s="31" t="s">
        <v>378</v>
      </c>
      <c r="B6" s="32" t="s">
        <v>379</v>
      </c>
    </row>
    <row r="7" spans="1:4" ht="15" customHeight="1" x14ac:dyDescent="0.35">
      <c r="A7" s="31" t="s">
        <v>380</v>
      </c>
      <c r="B7" s="32" t="s">
        <v>381</v>
      </c>
    </row>
    <row r="8" spans="1:4" ht="15" customHeight="1" x14ac:dyDescent="0.35">
      <c r="A8" s="31" t="s">
        <v>382</v>
      </c>
      <c r="B8" s="32" t="s">
        <v>383</v>
      </c>
    </row>
    <row r="9" spans="1:4" ht="15" customHeight="1" x14ac:dyDescent="0.35">
      <c r="A9" s="31" t="s">
        <v>384</v>
      </c>
      <c r="B9" s="32" t="s">
        <v>385</v>
      </c>
    </row>
    <row r="10" spans="1:4" ht="15" customHeight="1" x14ac:dyDescent="0.35">
      <c r="A10" s="31"/>
      <c r="B10" s="33"/>
    </row>
    <row r="11" spans="1:4" ht="15" customHeight="1" x14ac:dyDescent="0.35">
      <c r="A11" s="31" t="s">
        <v>386</v>
      </c>
      <c r="B11" s="34" t="s">
        <v>387</v>
      </c>
    </row>
    <row r="12" spans="1:4" ht="15" customHeight="1" x14ac:dyDescent="0.35">
      <c r="A12" s="31" t="s">
        <v>388</v>
      </c>
      <c r="B12" s="34" t="s">
        <v>389</v>
      </c>
    </row>
    <row r="13" spans="1:4" ht="15" customHeight="1" x14ac:dyDescent="0.35">
      <c r="A13" s="31" t="s">
        <v>390</v>
      </c>
      <c r="B13" s="34" t="s">
        <v>391</v>
      </c>
    </row>
    <row r="14" spans="1:4" ht="15" customHeight="1" x14ac:dyDescent="0.35">
      <c r="A14" s="31" t="s">
        <v>392</v>
      </c>
      <c r="B14" s="87" t="s">
        <v>103</v>
      </c>
    </row>
    <row r="15" spans="1:4" ht="15" customHeight="1" x14ac:dyDescent="0.35">
      <c r="A15" s="31" t="s">
        <v>393</v>
      </c>
      <c r="B15" s="32">
        <v>10</v>
      </c>
    </row>
    <row r="16" spans="1:4" ht="37.5" customHeight="1" x14ac:dyDescent="0.35">
      <c r="A16" s="31" t="s">
        <v>394</v>
      </c>
      <c r="B16" s="87" t="s">
        <v>435</v>
      </c>
    </row>
    <row r="17" spans="1:4" ht="36" customHeight="1" x14ac:dyDescent="0.35">
      <c r="A17" s="31" t="s">
        <v>0</v>
      </c>
      <c r="B17" s="122" t="str">
        <f>VLOOKUP(B16,'Crop Expected Yield'!U3:V20,2)</f>
        <v>Tall Grass, Clover, Hay, Pasture</v>
      </c>
      <c r="C17" s="36"/>
    </row>
    <row r="18" spans="1:4" ht="16" thickBot="1" x14ac:dyDescent="0.4">
      <c r="A18" s="31"/>
      <c r="B18" s="30"/>
      <c r="C18" s="29"/>
    </row>
    <row r="19" spans="1:4" x14ac:dyDescent="0.35">
      <c r="A19" s="113" t="s">
        <v>396</v>
      </c>
      <c r="B19" s="103"/>
      <c r="C19" s="104"/>
    </row>
    <row r="20" spans="1:4" x14ac:dyDescent="0.35">
      <c r="A20" s="96" t="s">
        <v>397</v>
      </c>
      <c r="B20" s="105" t="s">
        <v>365</v>
      </c>
      <c r="C20" s="106"/>
    </row>
    <row r="21" spans="1:4" x14ac:dyDescent="0.35">
      <c r="A21" s="96" t="s">
        <v>398</v>
      </c>
      <c r="B21" s="107" t="str">
        <f>VLOOKUP('Field Information Crops'!B20,'Soil Testing Labs'!B4:C9,2)</f>
        <v>Mehlich 1</v>
      </c>
      <c r="C21" s="108"/>
    </row>
    <row r="22" spans="1:4" x14ac:dyDescent="0.35">
      <c r="A22" s="96" t="s">
        <v>399</v>
      </c>
      <c r="B22" s="109">
        <v>6</v>
      </c>
      <c r="C22" s="110"/>
    </row>
    <row r="23" spans="1:4" x14ac:dyDescent="0.35">
      <c r="A23" s="96" t="s">
        <v>400</v>
      </c>
      <c r="B23" s="109">
        <v>1</v>
      </c>
      <c r="C23" s="106" t="s">
        <v>556</v>
      </c>
    </row>
    <row r="24" spans="1:4" ht="16.5" x14ac:dyDescent="0.35">
      <c r="A24" s="125" t="s">
        <v>493</v>
      </c>
      <c r="B24" s="109">
        <v>90</v>
      </c>
      <c r="C24" s="110" t="str">
        <f>VLOOKUP(B20,'Soil Testing Labs'!B4:D9,3)</f>
        <v>P2O5 Lbs./A</v>
      </c>
    </row>
    <row r="25" spans="1:4" ht="17" thickBot="1" x14ac:dyDescent="0.4">
      <c r="A25" s="134" t="s">
        <v>494</v>
      </c>
      <c r="B25" s="111">
        <v>300</v>
      </c>
      <c r="C25" s="112" t="str">
        <f>VLOOKUP(B20,'Soil Testing Labs'!B4:E9,4)</f>
        <v>K2O Lbs./A</v>
      </c>
    </row>
    <row r="26" spans="1:4" x14ac:dyDescent="0.35">
      <c r="A26" s="113" t="s">
        <v>401</v>
      </c>
      <c r="B26" s="103"/>
      <c r="C26" s="104"/>
    </row>
    <row r="27" spans="1:4" ht="16.5" x14ac:dyDescent="0.35">
      <c r="A27" s="125" t="s">
        <v>489</v>
      </c>
      <c r="B27" s="114">
        <f>VLOOKUP(B$20,'Soil Testing Labs'!B$4:H$9,7)</f>
        <v>89.999999999999986</v>
      </c>
      <c r="C27" s="110" t="s">
        <v>402</v>
      </c>
      <c r="D27" s="35"/>
    </row>
    <row r="28" spans="1:4" ht="16.5" x14ac:dyDescent="0.35">
      <c r="A28" s="125" t="s">
        <v>490</v>
      </c>
      <c r="B28" s="114">
        <f>VLOOKUP(B$20,'Soil Testing Labs'!B4:J9,9)</f>
        <v>300</v>
      </c>
      <c r="C28" s="110" t="s">
        <v>403</v>
      </c>
      <c r="D28" s="35"/>
    </row>
    <row r="29" spans="1:4" ht="16.5" x14ac:dyDescent="0.35">
      <c r="A29" s="125" t="s">
        <v>491</v>
      </c>
      <c r="B29" s="107" t="str">
        <f>VLOOKUP('Field Information Crops'!B27,'Soil Testing Labs'!L4:M13,2)</f>
        <v>H-</v>
      </c>
      <c r="C29" s="110"/>
    </row>
    <row r="30" spans="1:4" ht="17" thickBot="1" x14ac:dyDescent="0.4">
      <c r="A30" s="134" t="s">
        <v>492</v>
      </c>
      <c r="B30" s="115" t="str">
        <f>VLOOKUP(B28,'Soil Testing Labs'!N4:O13,2)</f>
        <v>H</v>
      </c>
      <c r="C30" s="112"/>
    </row>
    <row r="31" spans="1:4" x14ac:dyDescent="0.35">
      <c r="A31" s="113" t="s">
        <v>404</v>
      </c>
      <c r="B31" s="116" t="str">
        <f>VLOOKUP(B14,'Soil Productivity'!A4:H280,VLOOKUP(B17,'Crop Expected Yield'!Z3:AA8,2))</f>
        <v>IV</v>
      </c>
      <c r="C31" s="117"/>
      <c r="D31" s="92"/>
    </row>
    <row r="32" spans="1:4" s="124" customFormat="1" ht="18.5" customHeight="1" x14ac:dyDescent="0.35">
      <c r="A32" s="125" t="s">
        <v>476</v>
      </c>
      <c r="B32" s="118" t="str">
        <f>VLOOKUP(B14,'Soil Productivity'!A4:J280,9)</f>
        <v>L</v>
      </c>
      <c r="C32" s="123" t="s">
        <v>475</v>
      </c>
      <c r="D32" s="119" t="str">
        <f>VLOOKUP(B14,'Soil Productivity'!A4:J280,10)</f>
        <v>-</v>
      </c>
    </row>
    <row r="33" spans="1:4" ht="18.5" customHeight="1" thickBot="1" x14ac:dyDescent="0.4">
      <c r="A33" s="99" t="s">
        <v>405</v>
      </c>
      <c r="B33" s="120">
        <f>VLOOKUP(B31,'Crop Expected Yield'!A5:S17,VLOOKUP(B16,'Crop Expected Yield'!U3:W20,3))</f>
        <v>3</v>
      </c>
      <c r="C33" s="121" t="str">
        <f>VLOOKUP("Yield Units",'Crop Expected Yield'!A3:S3,VLOOKUP(B16,'Crop Expected Yield'!U3:W20,3))</f>
        <v>Tons/A</v>
      </c>
      <c r="D33" s="101"/>
    </row>
    <row r="34" spans="1:4" x14ac:dyDescent="0.35">
      <c r="A34" s="113" t="s">
        <v>477</v>
      </c>
      <c r="B34" s="90"/>
      <c r="C34" s="91"/>
      <c r="D34" s="92"/>
    </row>
    <row r="35" spans="1:4" x14ac:dyDescent="0.35">
      <c r="A35" s="93" t="s">
        <v>406</v>
      </c>
      <c r="B35" s="94" t="s">
        <v>407</v>
      </c>
      <c r="C35" s="66" t="s">
        <v>408</v>
      </c>
      <c r="D35" s="95"/>
    </row>
    <row r="36" spans="1:4" x14ac:dyDescent="0.35">
      <c r="A36" s="96" t="s">
        <v>409</v>
      </c>
      <c r="B36" s="97">
        <f>VLOOKUP(B$16,'Nutrient Removal'!A5:S21,16)</f>
        <v>2000</v>
      </c>
      <c r="C36" s="66"/>
      <c r="D36" s="95"/>
    </row>
    <row r="37" spans="1:4" x14ac:dyDescent="0.35">
      <c r="A37" s="96" t="s">
        <v>410</v>
      </c>
      <c r="B37" s="97">
        <f>VLOOKUP(B$16,'Nutrient Removal'!A5:S21,15)</f>
        <v>90</v>
      </c>
      <c r="C37" s="66"/>
      <c r="D37" s="95"/>
    </row>
    <row r="38" spans="1:4" x14ac:dyDescent="0.35">
      <c r="A38" s="96" t="s">
        <v>411</v>
      </c>
      <c r="B38" s="97">
        <f>VLOOKUP(B$16,'Nutrient Removal'!A5:S21,17)</f>
        <v>35.424000000000007</v>
      </c>
      <c r="C38" s="98">
        <f>B$33*B38</f>
        <v>106.27200000000002</v>
      </c>
      <c r="D38" s="95" t="s">
        <v>412</v>
      </c>
    </row>
    <row r="39" spans="1:4" ht="16.5" x14ac:dyDescent="0.35">
      <c r="A39" s="125" t="s">
        <v>487</v>
      </c>
      <c r="B39" s="132">
        <f>VLOOKUP(B$16,'Nutrient Removal'!A5:S21,18)</f>
        <v>10.846799999999998</v>
      </c>
      <c r="C39" s="98">
        <f>B$33*B39</f>
        <v>32.540399999999991</v>
      </c>
      <c r="D39" s="95" t="s">
        <v>412</v>
      </c>
    </row>
    <row r="40" spans="1:4" ht="17" thickBot="1" x14ac:dyDescent="0.4">
      <c r="A40" s="134" t="s">
        <v>488</v>
      </c>
      <c r="B40" s="133">
        <f>VLOOKUP(B$16,'Nutrient Removal'!A5:S21,19)</f>
        <v>41.255999999999993</v>
      </c>
      <c r="C40" s="100">
        <f>B$33*B40</f>
        <v>123.76799999999997</v>
      </c>
      <c r="D40" s="101" t="s">
        <v>412</v>
      </c>
    </row>
    <row r="41" spans="1:4" x14ac:dyDescent="0.35">
      <c r="A41" s="113" t="s">
        <v>415</v>
      </c>
      <c r="B41" s="90"/>
      <c r="C41" s="91"/>
      <c r="D41" s="92"/>
    </row>
    <row r="42" spans="1:4" x14ac:dyDescent="0.35">
      <c r="A42" s="96" t="s">
        <v>416</v>
      </c>
      <c r="B42" s="53"/>
      <c r="C42" s="53">
        <f>B23</f>
        <v>1</v>
      </c>
      <c r="D42" s="144" t="s">
        <v>556</v>
      </c>
    </row>
    <row r="43" spans="1:4" x14ac:dyDescent="0.35">
      <c r="A43" s="96" t="s">
        <v>411</v>
      </c>
      <c r="B43" s="89"/>
      <c r="C43" s="53">
        <f>VLOOKUP(B$31,'Fert.  Recommend'!A5:S17,VLOOKUP(B$16,'Crop Expected Yield'!U$3:W$20,3))</f>
        <v>0</v>
      </c>
      <c r="D43" s="102" t="s">
        <v>412</v>
      </c>
    </row>
    <row r="44" spans="1:4" ht="16.5" x14ac:dyDescent="0.35">
      <c r="A44" s="125" t="s">
        <v>487</v>
      </c>
      <c r="B44" s="89"/>
      <c r="C44" s="53">
        <f>VLOOKUP(B$29,'Fert.  Recommend'!A20:S29,VLOOKUP(B$16,'Crop Expected Yield'!U$3:W$20,3))</f>
        <v>60</v>
      </c>
      <c r="D44" s="102" t="s">
        <v>412</v>
      </c>
    </row>
    <row r="45" spans="1:4" ht="17" thickBot="1" x14ac:dyDescent="0.4">
      <c r="A45" s="125" t="s">
        <v>488</v>
      </c>
      <c r="B45" s="89"/>
      <c r="C45" s="53">
        <f>VLOOKUP(B$30,'Fert.  Recommend'!A32:S41,VLOOKUP(B$16,'Crop Expected Yield'!U$3:W$20,3))</f>
        <v>90</v>
      </c>
      <c r="D45" s="102" t="s">
        <v>412</v>
      </c>
    </row>
    <row r="46" spans="1:4" x14ac:dyDescent="0.35">
      <c r="A46" s="128" t="s">
        <v>483</v>
      </c>
      <c r="B46" s="129"/>
      <c r="C46" s="129"/>
      <c r="D46" s="130"/>
    </row>
    <row r="47" spans="1:4" ht="35.5" customHeight="1" x14ac:dyDescent="0.35">
      <c r="A47" s="149" t="str">
        <f>VLOOKUP(B16,'Crop Expected Yield'!U3:X20,4)</f>
        <v>Tall grass-legume hay fields with greater than 20-30% legume should not be fertilized with N if wanting to maintain or increase legumes in the stand.</v>
      </c>
      <c r="B47" s="150"/>
      <c r="C47" s="150"/>
      <c r="D47" s="151"/>
    </row>
    <row r="48" spans="1:4" ht="32" customHeight="1" thickBot="1" x14ac:dyDescent="0.4">
      <c r="A48" s="152" t="s">
        <v>495</v>
      </c>
      <c r="B48" s="153"/>
      <c r="C48" s="153"/>
      <c r="D48" s="154"/>
    </row>
    <row r="49" spans="1:4" ht="52.5" customHeight="1" x14ac:dyDescent="0.35">
      <c r="A49" s="147" t="s">
        <v>562</v>
      </c>
      <c r="B49" s="148"/>
      <c r="C49" s="148"/>
      <c r="D49" s="148"/>
    </row>
  </sheetData>
  <mergeCells count="5">
    <mergeCell ref="A49:D49"/>
    <mergeCell ref="A47:D47"/>
    <mergeCell ref="A48:D48"/>
    <mergeCell ref="A2:D2"/>
    <mergeCell ref="A1:C1"/>
  </mergeCells>
  <pageMargins left="0.7" right="0.7" top="0.75" bottom="0.75" header="0.3" footer="0.3"/>
  <pageSetup scale="74" orientation="portrait" horizontalDpi="0" verticalDpi="0"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'Soil Productivity'!$A$4:$A$280</xm:f>
          </x14:formula1>
          <xm:sqref>B14</xm:sqref>
        </x14:dataValidation>
        <x14:dataValidation type="list" allowBlank="1" showInputMessage="1" showErrorMessage="1">
          <x14:formula1>
            <xm:f>'Crop Expected Yield'!$U$3:$U$20</xm:f>
          </x14:formula1>
          <xm:sqref>B16</xm:sqref>
        </x14:dataValidation>
        <x14:dataValidation type="list" allowBlank="1" showInputMessage="1" showErrorMessage="1">
          <x14:formula1>
            <xm:f>'Soil Testing Labs'!$B$4:$B$9</xm:f>
          </x14:formula1>
          <xm:sqref>B20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2"/>
  <sheetViews>
    <sheetView workbookViewId="0">
      <selection sqref="A1:B1"/>
    </sheetView>
  </sheetViews>
  <sheetFormatPr defaultRowHeight="15.5" x14ac:dyDescent="0.35"/>
  <cols>
    <col min="1" max="1" width="26.3828125" customWidth="1"/>
    <col min="2" max="2" width="28.3828125" customWidth="1"/>
    <col min="3" max="3" width="24.921875" customWidth="1"/>
    <col min="4" max="4" width="12.4609375" customWidth="1"/>
  </cols>
  <sheetData>
    <row r="1" spans="1:3" ht="35" customHeight="1" x14ac:dyDescent="0.35">
      <c r="A1" s="155" t="s">
        <v>496</v>
      </c>
      <c r="B1" s="155"/>
    </row>
    <row r="2" spans="1:3" x14ac:dyDescent="0.35">
      <c r="A2" s="31" t="s">
        <v>372</v>
      </c>
      <c r="B2" s="34" t="s">
        <v>373</v>
      </c>
    </row>
    <row r="3" spans="1:3" x14ac:dyDescent="0.35">
      <c r="A3" s="137" t="s">
        <v>374</v>
      </c>
      <c r="B3" s="34" t="s">
        <v>375</v>
      </c>
    </row>
    <row r="4" spans="1:3" x14ac:dyDescent="0.35">
      <c r="A4" s="31" t="s">
        <v>376</v>
      </c>
      <c r="B4" s="34" t="s">
        <v>377</v>
      </c>
    </row>
    <row r="5" spans="1:3" x14ac:dyDescent="0.35">
      <c r="A5" s="31" t="s">
        <v>378</v>
      </c>
      <c r="B5" s="34" t="s">
        <v>379</v>
      </c>
    </row>
    <row r="6" spans="1:3" x14ac:dyDescent="0.35">
      <c r="A6" s="31" t="s">
        <v>380</v>
      </c>
      <c r="B6" s="34" t="s">
        <v>381</v>
      </c>
    </row>
    <row r="7" spans="1:3" x14ac:dyDescent="0.35">
      <c r="A7" s="31" t="s">
        <v>382</v>
      </c>
      <c r="B7" s="34" t="s">
        <v>383</v>
      </c>
    </row>
    <row r="8" spans="1:3" x14ac:dyDescent="0.35">
      <c r="A8" s="31" t="s">
        <v>384</v>
      </c>
      <c r="B8" s="138" t="s">
        <v>385</v>
      </c>
    </row>
    <row r="9" spans="1:3" x14ac:dyDescent="0.35">
      <c r="A9" s="31"/>
      <c r="B9" s="33"/>
    </row>
    <row r="10" spans="1:3" x14ac:dyDescent="0.35">
      <c r="A10" s="31" t="s">
        <v>386</v>
      </c>
      <c r="B10" s="34" t="s">
        <v>387</v>
      </c>
    </row>
    <row r="11" spans="1:3" x14ac:dyDescent="0.35">
      <c r="A11" s="31" t="s">
        <v>388</v>
      </c>
      <c r="B11" s="34" t="s">
        <v>389</v>
      </c>
    </row>
    <row r="12" spans="1:3" x14ac:dyDescent="0.35">
      <c r="A12" s="31" t="s">
        <v>390</v>
      </c>
      <c r="B12" s="34" t="s">
        <v>391</v>
      </c>
    </row>
    <row r="13" spans="1:3" x14ac:dyDescent="0.35">
      <c r="A13" s="31" t="s">
        <v>392</v>
      </c>
      <c r="B13" s="87" t="s">
        <v>158</v>
      </c>
    </row>
    <row r="14" spans="1:3" x14ac:dyDescent="0.35">
      <c r="A14" s="31" t="s">
        <v>393</v>
      </c>
      <c r="B14" s="32">
        <v>10</v>
      </c>
    </row>
    <row r="15" spans="1:3" x14ac:dyDescent="0.35">
      <c r="A15" s="31" t="s">
        <v>394</v>
      </c>
      <c r="B15" s="87" t="s">
        <v>524</v>
      </c>
    </row>
    <row r="16" spans="1:3" x14ac:dyDescent="0.35">
      <c r="A16" s="137"/>
      <c r="B16" s="122"/>
      <c r="C16" s="36"/>
    </row>
    <row r="17" spans="1:5" ht="16" thickBot="1" x14ac:dyDescent="0.4">
      <c r="A17" s="31"/>
      <c r="B17" s="44"/>
      <c r="C17" s="43"/>
    </row>
    <row r="18" spans="1:5" x14ac:dyDescent="0.35">
      <c r="A18" s="113" t="s">
        <v>396</v>
      </c>
      <c r="B18" s="103"/>
      <c r="C18" s="104"/>
    </row>
    <row r="19" spans="1:5" x14ac:dyDescent="0.35">
      <c r="A19" s="96" t="s">
        <v>397</v>
      </c>
      <c r="B19" s="105" t="s">
        <v>365</v>
      </c>
      <c r="C19" s="106"/>
    </row>
    <row r="20" spans="1:5" x14ac:dyDescent="0.35">
      <c r="A20" s="96" t="s">
        <v>398</v>
      </c>
      <c r="B20" s="107" t="str">
        <f>VLOOKUP(B19,'Soil Testing Labs'!B4:C9,2)</f>
        <v>Mehlich 1</v>
      </c>
      <c r="C20" s="108"/>
    </row>
    <row r="21" spans="1:5" x14ac:dyDescent="0.35">
      <c r="A21" s="96" t="s">
        <v>399</v>
      </c>
      <c r="B21" s="109">
        <v>6</v>
      </c>
      <c r="C21" s="110"/>
    </row>
    <row r="22" spans="1:5" x14ac:dyDescent="0.35">
      <c r="A22" s="96" t="s">
        <v>400</v>
      </c>
      <c r="B22" s="109">
        <v>2</v>
      </c>
      <c r="C22" s="106" t="s">
        <v>556</v>
      </c>
    </row>
    <row r="23" spans="1:5" ht="16.5" x14ac:dyDescent="0.35">
      <c r="A23" s="125" t="s">
        <v>493</v>
      </c>
      <c r="B23" s="109">
        <v>80</v>
      </c>
      <c r="C23" s="110" t="str">
        <f>VLOOKUP(B19,'Veg Fert Recommends'!O6:Q11,3)</f>
        <v>P2O5 Lbs./A</v>
      </c>
    </row>
    <row r="24" spans="1:5" ht="17" thickBot="1" x14ac:dyDescent="0.4">
      <c r="A24" s="134" t="s">
        <v>494</v>
      </c>
      <c r="B24" s="111">
        <v>211</v>
      </c>
      <c r="C24" s="112" t="str">
        <f>VLOOKUP(B19,'Veg Fert Recommends'!O6:R11,4)</f>
        <v>K2O Lbs./A</v>
      </c>
    </row>
    <row r="25" spans="1:5" x14ac:dyDescent="0.35">
      <c r="A25" s="113" t="s">
        <v>401</v>
      </c>
      <c r="B25" s="103"/>
      <c r="C25" s="104"/>
    </row>
    <row r="26" spans="1:5" ht="16.5" x14ac:dyDescent="0.35">
      <c r="A26" s="125" t="s">
        <v>489</v>
      </c>
      <c r="B26" s="114">
        <f>VLOOKUP(B$19,'Veg Fert Recommends'!O6:U11,7)</f>
        <v>80</v>
      </c>
      <c r="C26" s="110" t="s">
        <v>402</v>
      </c>
      <c r="D26" s="35"/>
    </row>
    <row r="27" spans="1:5" ht="16.5" x14ac:dyDescent="0.35">
      <c r="A27" s="125" t="s">
        <v>490</v>
      </c>
      <c r="B27" s="114">
        <f>VLOOKUP(B$19,'Veg Fert Recommends'!O6:W11,9)</f>
        <v>211</v>
      </c>
      <c r="C27" s="110" t="s">
        <v>403</v>
      </c>
      <c r="D27" s="35"/>
    </row>
    <row r="28" spans="1:5" ht="16.5" x14ac:dyDescent="0.35">
      <c r="A28" s="125" t="s">
        <v>491</v>
      </c>
      <c r="B28" s="107" t="str">
        <f>VLOOKUP(B26,'Veg Fert Recommends'!Y6:Z9,2)</f>
        <v>M</v>
      </c>
      <c r="C28" s="110"/>
    </row>
    <row r="29" spans="1:5" ht="17" thickBot="1" x14ac:dyDescent="0.4">
      <c r="A29" s="134" t="s">
        <v>492</v>
      </c>
      <c r="B29" s="115" t="str">
        <f>VLOOKUP(B27,'Veg Fert Recommends'!AA6:AB9,2)</f>
        <v>M</v>
      </c>
      <c r="C29" s="112"/>
    </row>
    <row r="30" spans="1:5" x14ac:dyDescent="0.35">
      <c r="A30" s="113" t="s">
        <v>404</v>
      </c>
      <c r="B30" s="116" t="str">
        <f>VLOOKUP(B13,'Soil Productivity'!A4:C280,3)</f>
        <v>IIIb</v>
      </c>
      <c r="C30" s="117"/>
      <c r="D30" s="92"/>
    </row>
    <row r="31" spans="1:5" x14ac:dyDescent="0.35">
      <c r="A31" s="125" t="s">
        <v>476</v>
      </c>
      <c r="B31" s="118" t="str">
        <f>VLOOKUP(B13,'Soil Productivity'!A4:J280,9)</f>
        <v>M</v>
      </c>
      <c r="C31" s="123" t="s">
        <v>475</v>
      </c>
      <c r="D31" s="119" t="str">
        <f>VLOOKUP(B13,'Soil Productivity'!A4:J280,10)</f>
        <v>Shallow</v>
      </c>
      <c r="E31" s="124"/>
    </row>
    <row r="32" spans="1:5" ht="16" thickBot="1" x14ac:dyDescent="0.4">
      <c r="A32" s="134"/>
      <c r="B32" s="133"/>
      <c r="C32" s="100"/>
      <c r="D32" s="101"/>
    </row>
    <row r="33" spans="1:4" x14ac:dyDescent="0.35">
      <c r="A33" s="113" t="s">
        <v>415</v>
      </c>
      <c r="B33" s="90"/>
      <c r="C33" s="91"/>
      <c r="D33" s="92"/>
    </row>
    <row r="34" spans="1:4" x14ac:dyDescent="0.35">
      <c r="A34" s="96" t="s">
        <v>416</v>
      </c>
      <c r="B34" s="53"/>
      <c r="C34" s="53">
        <f>B22</f>
        <v>2</v>
      </c>
      <c r="D34" s="144" t="s">
        <v>556</v>
      </c>
    </row>
    <row r="35" spans="1:4" x14ac:dyDescent="0.35">
      <c r="A35" s="96" t="s">
        <v>411</v>
      </c>
      <c r="B35" s="89"/>
      <c r="C35" s="53">
        <f>VLOOKUP(B$15,'Veg Fert Recommends'!C5:L54,2)</f>
        <v>125</v>
      </c>
      <c r="D35" s="102" t="s">
        <v>412</v>
      </c>
    </row>
    <row r="36" spans="1:4" ht="16.5" x14ac:dyDescent="0.35">
      <c r="A36" s="125" t="s">
        <v>487</v>
      </c>
      <c r="B36" s="89"/>
      <c r="C36" s="53">
        <f>VLOOKUP(B$15,'Veg Fert Recommends'!C$5:H$54,VLOOKUP(B28,'Veg Fert Recommends'!O15:P18,2))</f>
        <v>150</v>
      </c>
      <c r="D36" s="102" t="s">
        <v>412</v>
      </c>
    </row>
    <row r="37" spans="1:4" ht="17" thickBot="1" x14ac:dyDescent="0.4">
      <c r="A37" s="125" t="s">
        <v>488</v>
      </c>
      <c r="B37" s="89"/>
      <c r="C37" s="53">
        <f>VLOOKUP(B$15,'Veg Fert Recommends'!C$5:L$54,VLOOKUP(B29,'Veg Fert Recommends'!O21:P24,2))</f>
        <v>150</v>
      </c>
      <c r="D37" s="102" t="s">
        <v>412</v>
      </c>
    </row>
    <row r="38" spans="1:4" x14ac:dyDescent="0.35">
      <c r="A38" s="128" t="s">
        <v>483</v>
      </c>
      <c r="B38" s="129"/>
      <c r="C38" s="129"/>
      <c r="D38" s="130"/>
    </row>
    <row r="39" spans="1:4" x14ac:dyDescent="0.35">
      <c r="A39" s="149" t="str">
        <f>'Veg Fert Recommends'!O28</f>
        <v>1. Broadcast and disk or till in P2O5 and K2O</v>
      </c>
      <c r="B39" s="150"/>
      <c r="C39" s="150"/>
      <c r="D39" s="151"/>
    </row>
    <row r="40" spans="1:4" x14ac:dyDescent="0.35">
      <c r="A40" s="157" t="str">
        <f>'Veg Fert Recommends'!O29</f>
        <v>2. Apply half the Nitrogen and disk or till it in apply the second half of the Nitrogen when plants half grown.</v>
      </c>
      <c r="B40" s="158"/>
      <c r="C40" s="158"/>
      <c r="D40" s="159"/>
    </row>
    <row r="41" spans="1:4" ht="34.5" customHeight="1" thickBot="1" x14ac:dyDescent="0.4">
      <c r="A41" s="152" t="str">
        <f>'Veg Fert Recommends'!O30</f>
        <v>3. For more critical discussion of vegetable fertilizer recommendations see the publication, Commercial Vegetable Production Recommendations, West Virginia.</v>
      </c>
      <c r="B41" s="153"/>
      <c r="C41" s="153"/>
      <c r="D41" s="154"/>
    </row>
    <row r="42" spans="1:4" x14ac:dyDescent="0.35">
      <c r="A42" t="s">
        <v>560</v>
      </c>
    </row>
  </sheetData>
  <sheetProtection sheet="1" objects="1" scenarios="1"/>
  <mergeCells count="4">
    <mergeCell ref="A1:B1"/>
    <mergeCell ref="A39:D39"/>
    <mergeCell ref="A40:D40"/>
    <mergeCell ref="A41:D41"/>
  </mergeCells>
  <hyperlinks>
    <hyperlink ref="B8" r:id="rId1"/>
  </hyperlinks>
  <pageMargins left="0.7" right="0.7" top="0.75" bottom="0.75" header="0.3" footer="0.3"/>
  <pageSetup scale="82" fitToHeight="0" orientation="portrait" horizontalDpi="0" verticalDpi="0" r:id="rId2"/>
  <extLst>
    <ext xmlns:x14="http://schemas.microsoft.com/office/spreadsheetml/2009/9/main" uri="{CCE6A557-97BC-4b89-ADB6-D9C93CAAB3DF}">
      <x14:dataValidations xmlns:xm="http://schemas.microsoft.com/office/excel/2006/main" disablePrompts="1" count="3">
        <x14:dataValidation type="list" allowBlank="1" showInputMessage="1" showErrorMessage="1">
          <x14:formula1>
            <xm:f>'Soil Testing Labs'!$B$4:$B$9</xm:f>
          </x14:formula1>
          <xm:sqref>B19</xm:sqref>
        </x14:dataValidation>
        <x14:dataValidation type="list" allowBlank="1" showInputMessage="1" showErrorMessage="1">
          <x14:formula1>
            <xm:f>'Veg Fert Recommends'!$C$5:$C$54</xm:f>
          </x14:formula1>
          <xm:sqref>B15</xm:sqref>
        </x14:dataValidation>
        <x14:dataValidation type="list" allowBlank="1" showInputMessage="1" showErrorMessage="1">
          <x14:formula1>
            <xm:f>'Soil Productivity'!$A$4:$A$280</xm:f>
          </x14:formula1>
          <xm:sqref>B13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2"/>
  <sheetViews>
    <sheetView workbookViewId="0">
      <pane xSplit="1" ySplit="3" topLeftCell="B4" activePane="bottomRight" state="frozen"/>
      <selection pane="topRight" activeCell="B1" sqref="B1"/>
      <selection pane="bottomLeft" activeCell="A4" sqref="A4"/>
      <selection pane="bottomRight" activeCell="B4" sqref="B4"/>
    </sheetView>
  </sheetViews>
  <sheetFormatPr defaultRowHeight="15.5" x14ac:dyDescent="0.35"/>
  <cols>
    <col min="1" max="1" width="16.921875" customWidth="1"/>
    <col min="3" max="8" width="15" customWidth="1"/>
    <col min="9" max="10" width="16.61328125" customWidth="1"/>
  </cols>
  <sheetData>
    <row r="1" spans="1:10" ht="46" customHeight="1" x14ac:dyDescent="0.35">
      <c r="A1" s="160" t="s">
        <v>418</v>
      </c>
      <c r="B1" s="160"/>
      <c r="C1" s="160"/>
      <c r="D1" s="160"/>
      <c r="E1" s="160"/>
      <c r="F1" s="160"/>
      <c r="G1" s="160"/>
      <c r="H1" s="160"/>
      <c r="I1" s="161"/>
      <c r="J1" s="161"/>
    </row>
    <row r="2" spans="1:10" s="5" customFormat="1" ht="53" customHeight="1" x14ac:dyDescent="0.35">
      <c r="A2" s="165" t="s">
        <v>2</v>
      </c>
      <c r="B2" s="165" t="s">
        <v>3</v>
      </c>
      <c r="C2" s="162" t="s">
        <v>0</v>
      </c>
      <c r="D2" s="163"/>
      <c r="E2" s="163"/>
      <c r="F2" s="163"/>
      <c r="G2" s="163"/>
      <c r="H2" s="163"/>
      <c r="I2" s="162" t="s">
        <v>1</v>
      </c>
      <c r="J2" s="164"/>
    </row>
    <row r="3" spans="1:10" ht="57.5" customHeight="1" x14ac:dyDescent="0.35">
      <c r="A3" s="166"/>
      <c r="B3" s="166"/>
      <c r="C3" s="2" t="s">
        <v>4</v>
      </c>
      <c r="D3" s="2" t="s">
        <v>5</v>
      </c>
      <c r="E3" s="2" t="s">
        <v>6</v>
      </c>
      <c r="F3" s="2" t="s">
        <v>7</v>
      </c>
      <c r="G3" s="2" t="s">
        <v>8</v>
      </c>
      <c r="H3" s="2" t="s">
        <v>9</v>
      </c>
      <c r="I3" s="2" t="s">
        <v>10</v>
      </c>
      <c r="J3" s="2" t="s">
        <v>11</v>
      </c>
    </row>
    <row r="4" spans="1:10" x14ac:dyDescent="0.35">
      <c r="A4" s="6" t="s">
        <v>12</v>
      </c>
      <c r="B4" s="7" t="s">
        <v>13</v>
      </c>
      <c r="C4" s="7" t="s">
        <v>14</v>
      </c>
      <c r="D4" s="7" t="s">
        <v>14</v>
      </c>
      <c r="E4" s="7" t="s">
        <v>15</v>
      </c>
      <c r="F4" s="7" t="s">
        <v>16</v>
      </c>
      <c r="G4" s="7" t="s">
        <v>17</v>
      </c>
      <c r="H4" s="7" t="s">
        <v>15</v>
      </c>
      <c r="I4" s="3" t="s">
        <v>18</v>
      </c>
      <c r="J4" s="3" t="s">
        <v>19</v>
      </c>
    </row>
    <row r="5" spans="1:10" x14ac:dyDescent="0.35">
      <c r="A5" s="6" t="s">
        <v>20</v>
      </c>
      <c r="B5" s="7" t="s">
        <v>13</v>
      </c>
      <c r="C5" s="7" t="s">
        <v>14</v>
      </c>
      <c r="D5" s="7" t="s">
        <v>14</v>
      </c>
      <c r="E5" s="7" t="s">
        <v>15</v>
      </c>
      <c r="F5" s="7" t="s">
        <v>16</v>
      </c>
      <c r="G5" s="7" t="s">
        <v>17</v>
      </c>
      <c r="H5" s="7" t="s">
        <v>15</v>
      </c>
      <c r="I5" s="3" t="s">
        <v>18</v>
      </c>
      <c r="J5" s="3" t="s">
        <v>19</v>
      </c>
    </row>
    <row r="6" spans="1:10" x14ac:dyDescent="0.35">
      <c r="A6" s="6" t="s">
        <v>21</v>
      </c>
      <c r="B6" s="8" t="s">
        <v>22</v>
      </c>
      <c r="C6" s="7" t="s">
        <v>23</v>
      </c>
      <c r="D6" s="7" t="s">
        <v>23</v>
      </c>
      <c r="E6" s="7" t="s">
        <v>16</v>
      </c>
      <c r="F6" s="7" t="s">
        <v>15</v>
      </c>
      <c r="G6" s="7" t="s">
        <v>17</v>
      </c>
      <c r="H6" s="7" t="s">
        <v>16</v>
      </c>
      <c r="I6" s="3" t="s">
        <v>24</v>
      </c>
      <c r="J6" s="3" t="s">
        <v>25</v>
      </c>
    </row>
    <row r="7" spans="1:10" x14ac:dyDescent="0.35">
      <c r="A7" s="6" t="s">
        <v>26</v>
      </c>
      <c r="B7" s="7" t="s">
        <v>27</v>
      </c>
      <c r="C7" s="7" t="s">
        <v>28</v>
      </c>
      <c r="D7" s="7" t="s">
        <v>28</v>
      </c>
      <c r="E7" s="7" t="s">
        <v>29</v>
      </c>
      <c r="F7" s="7" t="s">
        <v>30</v>
      </c>
      <c r="G7" s="7" t="s">
        <v>15</v>
      </c>
      <c r="H7" s="7" t="s">
        <v>30</v>
      </c>
      <c r="I7" s="3" t="s">
        <v>27</v>
      </c>
      <c r="J7" s="3" t="s">
        <v>31</v>
      </c>
    </row>
    <row r="8" spans="1:10" x14ac:dyDescent="0.35">
      <c r="A8" s="6" t="s">
        <v>32</v>
      </c>
      <c r="B8" s="8" t="s">
        <v>33</v>
      </c>
      <c r="C8" s="7" t="s">
        <v>34</v>
      </c>
      <c r="D8" s="7" t="s">
        <v>34</v>
      </c>
      <c r="E8" s="7" t="s">
        <v>34</v>
      </c>
      <c r="F8" s="7" t="s">
        <v>34</v>
      </c>
      <c r="G8" s="7" t="s">
        <v>17</v>
      </c>
      <c r="H8" s="7" t="s">
        <v>16</v>
      </c>
      <c r="I8" s="3" t="s">
        <v>18</v>
      </c>
      <c r="J8" s="3" t="s">
        <v>35</v>
      </c>
    </row>
    <row r="9" spans="1:10" x14ac:dyDescent="0.35">
      <c r="A9" s="6" t="s">
        <v>36</v>
      </c>
      <c r="B9" s="7" t="s">
        <v>13</v>
      </c>
      <c r="C9" s="7" t="s">
        <v>14</v>
      </c>
      <c r="D9" s="7" t="s">
        <v>14</v>
      </c>
      <c r="E9" s="7" t="s">
        <v>15</v>
      </c>
      <c r="F9" s="7" t="s">
        <v>16</v>
      </c>
      <c r="G9" s="7" t="s">
        <v>17</v>
      </c>
      <c r="H9" s="7" t="s">
        <v>15</v>
      </c>
      <c r="I9" s="3" t="s">
        <v>24</v>
      </c>
      <c r="J9" s="3" t="s">
        <v>19</v>
      </c>
    </row>
    <row r="10" spans="1:10" x14ac:dyDescent="0.35">
      <c r="A10" s="6" t="s">
        <v>37</v>
      </c>
      <c r="B10" s="8" t="s">
        <v>22</v>
      </c>
      <c r="C10" s="7" t="s">
        <v>23</v>
      </c>
      <c r="D10" s="7" t="s">
        <v>23</v>
      </c>
      <c r="E10" s="7" t="s">
        <v>16</v>
      </c>
      <c r="F10" s="7" t="s">
        <v>15</v>
      </c>
      <c r="G10" s="7" t="s">
        <v>17</v>
      </c>
      <c r="H10" s="7" t="s">
        <v>16</v>
      </c>
      <c r="I10" s="3" t="s">
        <v>24</v>
      </c>
      <c r="J10" s="3" t="s">
        <v>25</v>
      </c>
    </row>
    <row r="11" spans="1:10" x14ac:dyDescent="0.35">
      <c r="A11" s="6" t="s">
        <v>38</v>
      </c>
      <c r="B11" s="7" t="s">
        <v>27</v>
      </c>
      <c r="C11" s="7" t="s">
        <v>28</v>
      </c>
      <c r="D11" s="7" t="s">
        <v>28</v>
      </c>
      <c r="E11" s="7" t="s">
        <v>29</v>
      </c>
      <c r="F11" s="7" t="s">
        <v>30</v>
      </c>
      <c r="G11" s="7" t="s">
        <v>15</v>
      </c>
      <c r="H11" s="7" t="s">
        <v>30</v>
      </c>
      <c r="I11" s="3" t="s">
        <v>27</v>
      </c>
      <c r="J11" s="3" t="s">
        <v>31</v>
      </c>
    </row>
    <row r="12" spans="1:10" x14ac:dyDescent="0.35">
      <c r="A12" s="6" t="s">
        <v>39</v>
      </c>
      <c r="B12" s="7" t="s">
        <v>33</v>
      </c>
      <c r="C12" s="7" t="s">
        <v>34</v>
      </c>
      <c r="D12" s="7" t="s">
        <v>34</v>
      </c>
      <c r="E12" s="7" t="s">
        <v>34</v>
      </c>
      <c r="F12" s="7" t="s">
        <v>34</v>
      </c>
      <c r="G12" s="7" t="s">
        <v>17</v>
      </c>
      <c r="H12" s="7" t="s">
        <v>16</v>
      </c>
      <c r="I12" s="3" t="s">
        <v>24</v>
      </c>
      <c r="J12" s="3" t="s">
        <v>19</v>
      </c>
    </row>
    <row r="13" spans="1:10" x14ac:dyDescent="0.35">
      <c r="A13" s="6" t="s">
        <v>40</v>
      </c>
      <c r="B13" s="8" t="s">
        <v>24</v>
      </c>
      <c r="C13" s="7" t="s">
        <v>41</v>
      </c>
      <c r="D13" s="7" t="s">
        <v>41</v>
      </c>
      <c r="E13" s="7" t="s">
        <v>15</v>
      </c>
      <c r="F13" s="7" t="s">
        <v>30</v>
      </c>
      <c r="G13" s="7" t="s">
        <v>17</v>
      </c>
      <c r="H13" s="7" t="s">
        <v>16</v>
      </c>
      <c r="I13" s="3" t="s">
        <v>24</v>
      </c>
      <c r="J13" s="3" t="s">
        <v>25</v>
      </c>
    </row>
    <row r="14" spans="1:10" x14ac:dyDescent="0.35">
      <c r="A14" s="6" t="s">
        <v>42</v>
      </c>
      <c r="B14" s="7" t="s">
        <v>43</v>
      </c>
      <c r="C14" s="7" t="s">
        <v>14</v>
      </c>
      <c r="D14" s="7" t="s">
        <v>14</v>
      </c>
      <c r="E14" s="7" t="s">
        <v>30</v>
      </c>
      <c r="F14" s="7" t="s">
        <v>16</v>
      </c>
      <c r="G14" s="7" t="s">
        <v>17</v>
      </c>
      <c r="H14" s="7" t="s">
        <v>15</v>
      </c>
      <c r="I14" s="3" t="s">
        <v>18</v>
      </c>
      <c r="J14" s="3" t="s">
        <v>35</v>
      </c>
    </row>
    <row r="15" spans="1:10" x14ac:dyDescent="0.35">
      <c r="A15" s="6" t="s">
        <v>44</v>
      </c>
      <c r="B15" s="7" t="s">
        <v>43</v>
      </c>
      <c r="C15" s="7" t="s">
        <v>14</v>
      </c>
      <c r="D15" s="7" t="s">
        <v>14</v>
      </c>
      <c r="E15" s="7" t="s">
        <v>30</v>
      </c>
      <c r="F15" s="7" t="s">
        <v>16</v>
      </c>
      <c r="G15" s="7" t="s">
        <v>17</v>
      </c>
      <c r="H15" s="7" t="s">
        <v>15</v>
      </c>
      <c r="I15" s="3" t="s">
        <v>18</v>
      </c>
      <c r="J15" s="3" t="s">
        <v>35</v>
      </c>
    </row>
    <row r="16" spans="1:10" x14ac:dyDescent="0.35">
      <c r="A16" s="6" t="s">
        <v>45</v>
      </c>
      <c r="B16" s="7" t="s">
        <v>46</v>
      </c>
      <c r="C16" s="7" t="s">
        <v>14</v>
      </c>
      <c r="D16" s="7" t="s">
        <v>14</v>
      </c>
      <c r="E16" s="7" t="s">
        <v>15</v>
      </c>
      <c r="F16" s="7" t="s">
        <v>16</v>
      </c>
      <c r="G16" s="7" t="s">
        <v>17</v>
      </c>
      <c r="H16" s="7" t="s">
        <v>16</v>
      </c>
      <c r="I16" s="3" t="s">
        <v>27</v>
      </c>
      <c r="J16" s="3" t="s">
        <v>31</v>
      </c>
    </row>
    <row r="17" spans="1:10" x14ac:dyDescent="0.35">
      <c r="A17" s="6" t="s">
        <v>47</v>
      </c>
      <c r="B17" s="8" t="s">
        <v>48</v>
      </c>
      <c r="C17" s="7" t="s">
        <v>49</v>
      </c>
      <c r="D17" s="7" t="s">
        <v>49</v>
      </c>
      <c r="E17" s="7" t="s">
        <v>29</v>
      </c>
      <c r="F17" s="7" t="s">
        <v>49</v>
      </c>
      <c r="G17" s="7" t="s">
        <v>29</v>
      </c>
      <c r="H17" s="7" t="s">
        <v>29</v>
      </c>
      <c r="I17" s="3" t="s">
        <v>24</v>
      </c>
      <c r="J17" s="3" t="s">
        <v>25</v>
      </c>
    </row>
    <row r="18" spans="1:10" x14ac:dyDescent="0.35">
      <c r="A18" s="6" t="s">
        <v>50</v>
      </c>
      <c r="B18" s="8" t="s">
        <v>46</v>
      </c>
      <c r="C18" s="7" t="s">
        <v>14</v>
      </c>
      <c r="D18" s="7" t="s">
        <v>14</v>
      </c>
      <c r="E18" s="7" t="s">
        <v>15</v>
      </c>
      <c r="F18" s="7" t="s">
        <v>16</v>
      </c>
      <c r="G18" s="7" t="s">
        <v>17</v>
      </c>
      <c r="H18" s="7" t="s">
        <v>16</v>
      </c>
      <c r="I18" s="3" t="s">
        <v>27</v>
      </c>
      <c r="J18" s="3" t="s">
        <v>31</v>
      </c>
    </row>
    <row r="19" spans="1:10" x14ac:dyDescent="0.35">
      <c r="A19" s="6" t="s">
        <v>51</v>
      </c>
      <c r="B19" s="8" t="s">
        <v>27</v>
      </c>
      <c r="C19" s="7" t="s">
        <v>28</v>
      </c>
      <c r="D19" s="7" t="s">
        <v>28</v>
      </c>
      <c r="E19" s="7" t="s">
        <v>29</v>
      </c>
      <c r="F19" s="7" t="s">
        <v>30</v>
      </c>
      <c r="G19" s="7" t="s">
        <v>15</v>
      </c>
      <c r="H19" s="7" t="s">
        <v>30</v>
      </c>
      <c r="I19" s="3" t="s">
        <v>24</v>
      </c>
      <c r="J19" s="3" t="s">
        <v>25</v>
      </c>
    </row>
    <row r="20" spans="1:10" x14ac:dyDescent="0.35">
      <c r="A20" s="6" t="s">
        <v>52</v>
      </c>
      <c r="B20" s="7" t="s">
        <v>18</v>
      </c>
      <c r="C20" s="7" t="s">
        <v>28</v>
      </c>
      <c r="D20" s="7" t="s">
        <v>28</v>
      </c>
      <c r="E20" s="7" t="s">
        <v>29</v>
      </c>
      <c r="F20" s="7" t="s">
        <v>30</v>
      </c>
      <c r="G20" s="7" t="s">
        <v>29</v>
      </c>
      <c r="H20" s="7" t="s">
        <v>30</v>
      </c>
      <c r="I20" s="3" t="s">
        <v>27</v>
      </c>
      <c r="J20" s="3" t="s">
        <v>31</v>
      </c>
    </row>
    <row r="21" spans="1:10" x14ac:dyDescent="0.35">
      <c r="A21" s="6" t="s">
        <v>53</v>
      </c>
      <c r="B21" s="7" t="s">
        <v>18</v>
      </c>
      <c r="C21" s="7" t="s">
        <v>28</v>
      </c>
      <c r="D21" s="7" t="s">
        <v>28</v>
      </c>
      <c r="E21" s="7" t="s">
        <v>29</v>
      </c>
      <c r="F21" s="7" t="s">
        <v>30</v>
      </c>
      <c r="G21" s="7" t="s">
        <v>29</v>
      </c>
      <c r="H21" s="7" t="s">
        <v>30</v>
      </c>
      <c r="I21" s="3" t="s">
        <v>27</v>
      </c>
      <c r="J21" s="3" t="s">
        <v>31</v>
      </c>
    </row>
    <row r="22" spans="1:10" x14ac:dyDescent="0.35">
      <c r="A22" s="6" t="s">
        <v>54</v>
      </c>
      <c r="B22" s="8" t="s">
        <v>55</v>
      </c>
      <c r="C22" s="7" t="s">
        <v>14</v>
      </c>
      <c r="D22" s="7" t="s">
        <v>14</v>
      </c>
      <c r="E22" s="7" t="s">
        <v>15</v>
      </c>
      <c r="F22" s="7" t="s">
        <v>16</v>
      </c>
      <c r="G22" s="7" t="s">
        <v>17</v>
      </c>
      <c r="H22" s="7" t="s">
        <v>15</v>
      </c>
      <c r="I22" s="3" t="s">
        <v>18</v>
      </c>
      <c r="J22" s="3" t="s">
        <v>35</v>
      </c>
    </row>
    <row r="23" spans="1:10" x14ac:dyDescent="0.35">
      <c r="A23" s="6" t="s">
        <v>56</v>
      </c>
      <c r="B23" s="8" t="s">
        <v>57</v>
      </c>
      <c r="C23" s="7" t="s">
        <v>14</v>
      </c>
      <c r="D23" s="7" t="s">
        <v>14</v>
      </c>
      <c r="E23" s="7" t="s">
        <v>15</v>
      </c>
      <c r="F23" s="7" t="s">
        <v>16</v>
      </c>
      <c r="G23" s="7" t="s">
        <v>17</v>
      </c>
      <c r="H23" s="7" t="s">
        <v>15</v>
      </c>
      <c r="I23" s="3" t="s">
        <v>18</v>
      </c>
      <c r="J23" s="3" t="s">
        <v>35</v>
      </c>
    </row>
    <row r="24" spans="1:10" x14ac:dyDescent="0.35">
      <c r="A24" s="6" t="s">
        <v>58</v>
      </c>
      <c r="B24" s="7" t="s">
        <v>27</v>
      </c>
      <c r="C24" s="7" t="s">
        <v>28</v>
      </c>
      <c r="D24" s="7" t="s">
        <v>28</v>
      </c>
      <c r="E24" s="7" t="s">
        <v>29</v>
      </c>
      <c r="F24" s="7" t="s">
        <v>30</v>
      </c>
      <c r="G24" s="7" t="s">
        <v>15</v>
      </c>
      <c r="H24" s="7" t="s">
        <v>30</v>
      </c>
      <c r="I24" s="3" t="s">
        <v>27</v>
      </c>
      <c r="J24" s="3" t="s">
        <v>31</v>
      </c>
    </row>
    <row r="25" spans="1:10" x14ac:dyDescent="0.35">
      <c r="A25" s="6" t="s">
        <v>59</v>
      </c>
      <c r="B25" s="8" t="s">
        <v>60</v>
      </c>
      <c r="C25" s="7" t="s">
        <v>41</v>
      </c>
      <c r="D25" s="7" t="s">
        <v>41</v>
      </c>
      <c r="E25" s="7" t="s">
        <v>29</v>
      </c>
      <c r="F25" s="7" t="s">
        <v>30</v>
      </c>
      <c r="G25" s="7" t="s">
        <v>30</v>
      </c>
      <c r="H25" s="7" t="s">
        <v>29</v>
      </c>
      <c r="I25" s="3" t="s">
        <v>18</v>
      </c>
      <c r="J25" s="3" t="s">
        <v>35</v>
      </c>
    </row>
    <row r="26" spans="1:10" x14ac:dyDescent="0.35">
      <c r="A26" s="6" t="s">
        <v>61</v>
      </c>
      <c r="B26" s="8" t="s">
        <v>62</v>
      </c>
      <c r="C26" s="7" t="s">
        <v>23</v>
      </c>
      <c r="D26" s="7" t="s">
        <v>23</v>
      </c>
      <c r="E26" s="7" t="s">
        <v>16</v>
      </c>
      <c r="F26" s="7" t="s">
        <v>15</v>
      </c>
      <c r="G26" s="7" t="s">
        <v>17</v>
      </c>
      <c r="H26" s="7" t="s">
        <v>15</v>
      </c>
      <c r="I26" s="3" t="s">
        <v>24</v>
      </c>
      <c r="J26" s="3" t="s">
        <v>19</v>
      </c>
    </row>
    <row r="27" spans="1:10" x14ac:dyDescent="0.35">
      <c r="A27" s="6" t="s">
        <v>63</v>
      </c>
      <c r="B27" s="8" t="s">
        <v>64</v>
      </c>
      <c r="C27" s="7" t="s">
        <v>28</v>
      </c>
      <c r="D27" s="7" t="s">
        <v>28</v>
      </c>
      <c r="E27" s="7" t="s">
        <v>30</v>
      </c>
      <c r="F27" s="7" t="s">
        <v>30</v>
      </c>
      <c r="G27" s="7" t="s">
        <v>17</v>
      </c>
      <c r="H27" s="7" t="s">
        <v>15</v>
      </c>
      <c r="I27" s="3" t="s">
        <v>24</v>
      </c>
      <c r="J27" s="3" t="s">
        <v>25</v>
      </c>
    </row>
    <row r="28" spans="1:10" x14ac:dyDescent="0.35">
      <c r="A28" s="6" t="s">
        <v>65</v>
      </c>
      <c r="B28" s="8" t="s">
        <v>66</v>
      </c>
      <c r="C28" s="7" t="s">
        <v>23</v>
      </c>
      <c r="D28" s="7" t="s">
        <v>23</v>
      </c>
      <c r="E28" s="7" t="s">
        <v>30</v>
      </c>
      <c r="F28" s="7" t="s">
        <v>15</v>
      </c>
      <c r="G28" s="7" t="s">
        <v>17</v>
      </c>
      <c r="H28" s="7" t="s">
        <v>16</v>
      </c>
      <c r="I28" s="3" t="s">
        <v>18</v>
      </c>
      <c r="J28" s="3" t="s">
        <v>67</v>
      </c>
    </row>
    <row r="29" spans="1:10" x14ac:dyDescent="0.35">
      <c r="A29" s="6" t="s">
        <v>68</v>
      </c>
      <c r="B29" s="8" t="s">
        <v>69</v>
      </c>
      <c r="C29" s="7" t="s">
        <v>70</v>
      </c>
      <c r="D29" s="7" t="s">
        <v>70</v>
      </c>
      <c r="E29" s="7" t="s">
        <v>30</v>
      </c>
      <c r="F29" s="7" t="s">
        <v>30</v>
      </c>
      <c r="G29" s="7" t="s">
        <v>15</v>
      </c>
      <c r="H29" s="7" t="s">
        <v>30</v>
      </c>
      <c r="I29" s="3" t="s">
        <v>24</v>
      </c>
      <c r="J29" s="3" t="s">
        <v>25</v>
      </c>
    </row>
    <row r="30" spans="1:10" x14ac:dyDescent="0.35">
      <c r="A30" s="6" t="s">
        <v>71</v>
      </c>
      <c r="B30" s="7" t="s">
        <v>72</v>
      </c>
      <c r="C30" s="7" t="s">
        <v>28</v>
      </c>
      <c r="D30" s="7" t="s">
        <v>28</v>
      </c>
      <c r="E30" s="7" t="s">
        <v>29</v>
      </c>
      <c r="F30" s="7" t="s">
        <v>30</v>
      </c>
      <c r="G30" s="7" t="s">
        <v>30</v>
      </c>
      <c r="H30" s="7" t="s">
        <v>30</v>
      </c>
      <c r="I30" s="3" t="s">
        <v>27</v>
      </c>
      <c r="J30" s="3" t="s">
        <v>31</v>
      </c>
    </row>
    <row r="31" spans="1:10" x14ac:dyDescent="0.35">
      <c r="A31" s="6" t="s">
        <v>73</v>
      </c>
      <c r="B31" s="7" t="s">
        <v>57</v>
      </c>
      <c r="C31" s="7" t="s">
        <v>14</v>
      </c>
      <c r="D31" s="7" t="s">
        <v>14</v>
      </c>
      <c r="E31" s="7" t="s">
        <v>15</v>
      </c>
      <c r="F31" s="7" t="s">
        <v>16</v>
      </c>
      <c r="G31" s="7" t="s">
        <v>17</v>
      </c>
      <c r="H31" s="7" t="s">
        <v>15</v>
      </c>
      <c r="I31" s="3" t="s">
        <v>18</v>
      </c>
      <c r="J31" s="3" t="s">
        <v>35</v>
      </c>
    </row>
    <row r="32" spans="1:10" x14ac:dyDescent="0.35">
      <c r="A32" s="9" t="s">
        <v>74</v>
      </c>
      <c r="B32" s="8" t="s">
        <v>27</v>
      </c>
      <c r="C32" s="7" t="s">
        <v>28</v>
      </c>
      <c r="D32" s="7" t="s">
        <v>28</v>
      </c>
      <c r="E32" s="7" t="s">
        <v>29</v>
      </c>
      <c r="F32" s="7" t="s">
        <v>30</v>
      </c>
      <c r="G32" s="7" t="s">
        <v>15</v>
      </c>
      <c r="H32" s="7" t="s">
        <v>30</v>
      </c>
      <c r="I32" s="3" t="s">
        <v>27</v>
      </c>
      <c r="J32" s="3" t="s">
        <v>31</v>
      </c>
    </row>
    <row r="33" spans="1:10" x14ac:dyDescent="0.35">
      <c r="A33" s="9" t="s">
        <v>75</v>
      </c>
      <c r="B33" s="8" t="s">
        <v>76</v>
      </c>
      <c r="C33" s="7" t="s">
        <v>23</v>
      </c>
      <c r="D33" s="7" t="s">
        <v>23</v>
      </c>
      <c r="E33" s="7" t="s">
        <v>30</v>
      </c>
      <c r="F33" s="7" t="s">
        <v>15</v>
      </c>
      <c r="G33" s="7" t="s">
        <v>17</v>
      </c>
      <c r="H33" s="7" t="s">
        <v>16</v>
      </c>
      <c r="I33" s="3" t="s">
        <v>27</v>
      </c>
      <c r="J33" s="3" t="s">
        <v>31</v>
      </c>
    </row>
    <row r="34" spans="1:10" x14ac:dyDescent="0.35">
      <c r="A34" s="6" t="s">
        <v>77</v>
      </c>
      <c r="B34" s="8" t="s">
        <v>78</v>
      </c>
      <c r="C34" s="7" t="s">
        <v>14</v>
      </c>
      <c r="D34" s="7" t="s">
        <v>14</v>
      </c>
      <c r="E34" s="7" t="s">
        <v>15</v>
      </c>
      <c r="F34" s="7" t="s">
        <v>16</v>
      </c>
      <c r="G34" s="7" t="s">
        <v>17</v>
      </c>
      <c r="H34" s="7" t="s">
        <v>15</v>
      </c>
      <c r="I34" s="3" t="s">
        <v>24</v>
      </c>
      <c r="J34" s="3" t="s">
        <v>19</v>
      </c>
    </row>
    <row r="35" spans="1:10" ht="31" x14ac:dyDescent="0.35">
      <c r="A35" s="6" t="s">
        <v>79</v>
      </c>
      <c r="B35" s="8" t="s">
        <v>22</v>
      </c>
      <c r="C35" s="7" t="s">
        <v>23</v>
      </c>
      <c r="D35" s="7" t="s">
        <v>23</v>
      </c>
      <c r="E35" s="7" t="s">
        <v>16</v>
      </c>
      <c r="F35" s="7" t="s">
        <v>15</v>
      </c>
      <c r="G35" s="7" t="s">
        <v>17</v>
      </c>
      <c r="H35" s="7" t="s">
        <v>16</v>
      </c>
      <c r="I35" s="3" t="s">
        <v>24</v>
      </c>
      <c r="J35" s="3" t="s">
        <v>25</v>
      </c>
    </row>
    <row r="36" spans="1:10" x14ac:dyDescent="0.35">
      <c r="A36" s="6" t="s">
        <v>80</v>
      </c>
      <c r="B36" s="7" t="s">
        <v>81</v>
      </c>
      <c r="C36" s="7" t="s">
        <v>23</v>
      </c>
      <c r="D36" s="7" t="s">
        <v>23</v>
      </c>
      <c r="E36" s="7" t="s">
        <v>15</v>
      </c>
      <c r="F36" s="7" t="s">
        <v>15</v>
      </c>
      <c r="G36" s="7" t="s">
        <v>17</v>
      </c>
      <c r="H36" s="7" t="s">
        <v>15</v>
      </c>
      <c r="I36" s="3" t="s">
        <v>18</v>
      </c>
      <c r="J36" s="3" t="s">
        <v>67</v>
      </c>
    </row>
    <row r="37" spans="1:10" x14ac:dyDescent="0.35">
      <c r="A37" s="6" t="s">
        <v>82</v>
      </c>
      <c r="B37" s="8" t="s">
        <v>81</v>
      </c>
      <c r="C37" s="7" t="s">
        <v>23</v>
      </c>
      <c r="D37" s="7" t="s">
        <v>23</v>
      </c>
      <c r="E37" s="7" t="s">
        <v>15</v>
      </c>
      <c r="F37" s="7" t="s">
        <v>15</v>
      </c>
      <c r="G37" s="7" t="s">
        <v>17</v>
      </c>
      <c r="H37" s="7" t="s">
        <v>15</v>
      </c>
      <c r="I37" s="3" t="s">
        <v>24</v>
      </c>
      <c r="J37" s="3" t="s">
        <v>25</v>
      </c>
    </row>
    <row r="38" spans="1:10" x14ac:dyDescent="0.35">
      <c r="A38" s="6" t="s">
        <v>83</v>
      </c>
      <c r="B38" s="7" t="s">
        <v>46</v>
      </c>
      <c r="C38" s="7" t="s">
        <v>14</v>
      </c>
      <c r="D38" s="7" t="s">
        <v>14</v>
      </c>
      <c r="E38" s="7" t="s">
        <v>15</v>
      </c>
      <c r="F38" s="7" t="s">
        <v>16</v>
      </c>
      <c r="G38" s="7" t="s">
        <v>17</v>
      </c>
      <c r="H38" s="7" t="s">
        <v>16</v>
      </c>
      <c r="I38" s="3" t="s">
        <v>27</v>
      </c>
      <c r="J38" s="3" t="s">
        <v>31</v>
      </c>
    </row>
    <row r="39" spans="1:10" ht="31" x14ac:dyDescent="0.35">
      <c r="A39" s="6" t="s">
        <v>84</v>
      </c>
      <c r="B39" s="8" t="s">
        <v>27</v>
      </c>
      <c r="C39" s="7" t="s">
        <v>28</v>
      </c>
      <c r="D39" s="7" t="s">
        <v>28</v>
      </c>
      <c r="E39" s="7" t="s">
        <v>29</v>
      </c>
      <c r="F39" s="7" t="s">
        <v>30</v>
      </c>
      <c r="G39" s="7" t="s">
        <v>15</v>
      </c>
      <c r="H39" s="7" t="s">
        <v>30</v>
      </c>
      <c r="I39" s="3" t="s">
        <v>24</v>
      </c>
      <c r="J39" s="3" t="s">
        <v>25</v>
      </c>
    </row>
    <row r="40" spans="1:10" x14ac:dyDescent="0.35">
      <c r="A40" s="6" t="s">
        <v>85</v>
      </c>
      <c r="B40" s="7" t="s">
        <v>13</v>
      </c>
      <c r="C40" s="7" t="s">
        <v>14</v>
      </c>
      <c r="D40" s="7" t="s">
        <v>14</v>
      </c>
      <c r="E40" s="7" t="s">
        <v>15</v>
      </c>
      <c r="F40" s="7" t="s">
        <v>16</v>
      </c>
      <c r="G40" s="7" t="s">
        <v>17</v>
      </c>
      <c r="H40" s="7" t="s">
        <v>15</v>
      </c>
      <c r="I40" s="3" t="s">
        <v>18</v>
      </c>
      <c r="J40" s="3" t="s">
        <v>19</v>
      </c>
    </row>
    <row r="41" spans="1:10" ht="31" x14ac:dyDescent="0.35">
      <c r="A41" s="6" t="s">
        <v>86</v>
      </c>
      <c r="B41" s="8" t="s">
        <v>22</v>
      </c>
      <c r="C41" s="7" t="s">
        <v>23</v>
      </c>
      <c r="D41" s="7" t="s">
        <v>23</v>
      </c>
      <c r="E41" s="7" t="s">
        <v>16</v>
      </c>
      <c r="F41" s="7" t="s">
        <v>15</v>
      </c>
      <c r="G41" s="7" t="s">
        <v>17</v>
      </c>
      <c r="H41" s="7" t="s">
        <v>16</v>
      </c>
      <c r="I41" s="3" t="s">
        <v>24</v>
      </c>
      <c r="J41" s="3" t="s">
        <v>25</v>
      </c>
    </row>
    <row r="42" spans="1:10" x14ac:dyDescent="0.35">
      <c r="A42" s="6" t="s">
        <v>87</v>
      </c>
      <c r="B42" s="8" t="s">
        <v>55</v>
      </c>
      <c r="C42" s="7" t="s">
        <v>14</v>
      </c>
      <c r="D42" s="7" t="s">
        <v>14</v>
      </c>
      <c r="E42" s="7" t="s">
        <v>15</v>
      </c>
      <c r="F42" s="7" t="s">
        <v>16</v>
      </c>
      <c r="G42" s="7" t="s">
        <v>17</v>
      </c>
      <c r="H42" s="7" t="s">
        <v>15</v>
      </c>
      <c r="I42" s="3" t="s">
        <v>18</v>
      </c>
      <c r="J42" s="3" t="s">
        <v>67</v>
      </c>
    </row>
    <row r="43" spans="1:10" x14ac:dyDescent="0.35">
      <c r="A43" s="6" t="s">
        <v>88</v>
      </c>
      <c r="B43" s="7" t="s">
        <v>81</v>
      </c>
      <c r="C43" s="7" t="s">
        <v>23</v>
      </c>
      <c r="D43" s="7" t="s">
        <v>23</v>
      </c>
      <c r="E43" s="7" t="s">
        <v>15</v>
      </c>
      <c r="F43" s="7" t="s">
        <v>15</v>
      </c>
      <c r="G43" s="7" t="s">
        <v>17</v>
      </c>
      <c r="H43" s="7" t="s">
        <v>15</v>
      </c>
      <c r="I43" s="3" t="s">
        <v>18</v>
      </c>
      <c r="J43" s="3" t="s">
        <v>67</v>
      </c>
    </row>
    <row r="44" spans="1:10" x14ac:dyDescent="0.35">
      <c r="A44" s="6" t="s">
        <v>89</v>
      </c>
      <c r="B44" s="8" t="s">
        <v>90</v>
      </c>
      <c r="C44" s="7" t="s">
        <v>23</v>
      </c>
      <c r="D44" s="7" t="s">
        <v>23</v>
      </c>
      <c r="E44" s="7" t="s">
        <v>16</v>
      </c>
      <c r="F44" s="7" t="s">
        <v>15</v>
      </c>
      <c r="G44" s="7" t="s">
        <v>17</v>
      </c>
      <c r="H44" s="7" t="s">
        <v>16</v>
      </c>
      <c r="I44" s="3" t="s">
        <v>27</v>
      </c>
      <c r="J44" s="3" t="s">
        <v>31</v>
      </c>
    </row>
    <row r="45" spans="1:10" x14ac:dyDescent="0.35">
      <c r="A45" s="6" t="s">
        <v>91</v>
      </c>
      <c r="B45" s="8" t="s">
        <v>22</v>
      </c>
      <c r="C45" s="7" t="s">
        <v>23</v>
      </c>
      <c r="D45" s="7" t="s">
        <v>23</v>
      </c>
      <c r="E45" s="7" t="s">
        <v>16</v>
      </c>
      <c r="F45" s="7" t="s">
        <v>15</v>
      </c>
      <c r="G45" s="7" t="s">
        <v>17</v>
      </c>
      <c r="H45" s="7" t="s">
        <v>16</v>
      </c>
      <c r="I45" s="3" t="s">
        <v>24</v>
      </c>
      <c r="J45" s="3" t="s">
        <v>25</v>
      </c>
    </row>
    <row r="46" spans="1:10" x14ac:dyDescent="0.35">
      <c r="A46" s="6" t="s">
        <v>92</v>
      </c>
      <c r="B46" s="7" t="s">
        <v>81</v>
      </c>
      <c r="C46" s="7" t="s">
        <v>23</v>
      </c>
      <c r="D46" s="7" t="s">
        <v>23</v>
      </c>
      <c r="E46" s="7" t="s">
        <v>15</v>
      </c>
      <c r="F46" s="7" t="s">
        <v>15</v>
      </c>
      <c r="G46" s="7" t="s">
        <v>17</v>
      </c>
      <c r="H46" s="7" t="s">
        <v>15</v>
      </c>
      <c r="I46" s="3" t="s">
        <v>18</v>
      </c>
      <c r="J46" s="3" t="s">
        <v>67</v>
      </c>
    </row>
    <row r="47" spans="1:10" x14ac:dyDescent="0.35">
      <c r="A47" s="6" t="s">
        <v>93</v>
      </c>
      <c r="B47" s="8" t="s">
        <v>94</v>
      </c>
      <c r="C47" s="7" t="s">
        <v>70</v>
      </c>
      <c r="D47" s="7" t="s">
        <v>70</v>
      </c>
      <c r="E47" s="7" t="s">
        <v>30</v>
      </c>
      <c r="F47" s="7" t="s">
        <v>30</v>
      </c>
      <c r="G47" s="7" t="s">
        <v>15</v>
      </c>
      <c r="H47" s="7" t="s">
        <v>30</v>
      </c>
      <c r="I47" s="3" t="s">
        <v>18</v>
      </c>
      <c r="J47" s="3" t="s">
        <v>67</v>
      </c>
    </row>
    <row r="48" spans="1:10" x14ac:dyDescent="0.35">
      <c r="A48" s="6" t="s">
        <v>95</v>
      </c>
      <c r="B48" s="7" t="s">
        <v>69</v>
      </c>
      <c r="C48" s="7" t="s">
        <v>70</v>
      </c>
      <c r="D48" s="7" t="s">
        <v>70</v>
      </c>
      <c r="E48" s="7" t="s">
        <v>30</v>
      </c>
      <c r="F48" s="7" t="s">
        <v>30</v>
      </c>
      <c r="G48" s="7" t="s">
        <v>15</v>
      </c>
      <c r="H48" s="7" t="s">
        <v>30</v>
      </c>
      <c r="I48" s="3" t="s">
        <v>18</v>
      </c>
      <c r="J48" s="3" t="s">
        <v>67</v>
      </c>
    </row>
    <row r="49" spans="1:10" x14ac:dyDescent="0.35">
      <c r="A49" s="6" t="s">
        <v>96</v>
      </c>
      <c r="B49" s="8" t="s">
        <v>55</v>
      </c>
      <c r="C49" s="7" t="s">
        <v>14</v>
      </c>
      <c r="D49" s="7" t="s">
        <v>14</v>
      </c>
      <c r="E49" s="7" t="s">
        <v>15</v>
      </c>
      <c r="F49" s="7" t="s">
        <v>16</v>
      </c>
      <c r="G49" s="7" t="s">
        <v>17</v>
      </c>
      <c r="H49" s="7" t="s">
        <v>15</v>
      </c>
      <c r="I49" s="3" t="s">
        <v>18</v>
      </c>
      <c r="J49" s="3" t="s">
        <v>35</v>
      </c>
    </row>
    <row r="50" spans="1:10" x14ac:dyDescent="0.35">
      <c r="A50" s="6" t="s">
        <v>97</v>
      </c>
      <c r="B50" s="7" t="s">
        <v>76</v>
      </c>
      <c r="C50" s="7" t="s">
        <v>23</v>
      </c>
      <c r="D50" s="7" t="s">
        <v>23</v>
      </c>
      <c r="E50" s="7" t="s">
        <v>30</v>
      </c>
      <c r="F50" s="7" t="s">
        <v>15</v>
      </c>
      <c r="G50" s="7" t="s">
        <v>17</v>
      </c>
      <c r="H50" s="7" t="s">
        <v>16</v>
      </c>
      <c r="I50" s="3" t="s">
        <v>18</v>
      </c>
      <c r="J50" s="3" t="s">
        <v>19</v>
      </c>
    </row>
    <row r="51" spans="1:10" x14ac:dyDescent="0.35">
      <c r="A51" s="6" t="s">
        <v>98</v>
      </c>
      <c r="B51" s="8" t="s">
        <v>69</v>
      </c>
      <c r="C51" s="7" t="s">
        <v>70</v>
      </c>
      <c r="D51" s="7" t="s">
        <v>70</v>
      </c>
      <c r="E51" s="7" t="s">
        <v>30</v>
      </c>
      <c r="F51" s="7" t="s">
        <v>30</v>
      </c>
      <c r="G51" s="7" t="s">
        <v>15</v>
      </c>
      <c r="H51" s="7" t="s">
        <v>30</v>
      </c>
      <c r="I51" s="3" t="s">
        <v>24</v>
      </c>
      <c r="J51" s="3" t="s">
        <v>25</v>
      </c>
    </row>
    <row r="52" spans="1:10" x14ac:dyDescent="0.35">
      <c r="A52" s="6" t="s">
        <v>99</v>
      </c>
      <c r="B52" s="8" t="s">
        <v>55</v>
      </c>
      <c r="C52" s="7" t="s">
        <v>14</v>
      </c>
      <c r="D52" s="7" t="s">
        <v>14</v>
      </c>
      <c r="E52" s="7" t="s">
        <v>15</v>
      </c>
      <c r="F52" s="7" t="s">
        <v>16</v>
      </c>
      <c r="G52" s="7" t="s">
        <v>17</v>
      </c>
      <c r="H52" s="7" t="s">
        <v>15</v>
      </c>
      <c r="I52" s="3" t="s">
        <v>18</v>
      </c>
      <c r="J52" s="3" t="s">
        <v>35</v>
      </c>
    </row>
    <row r="53" spans="1:10" x14ac:dyDescent="0.35">
      <c r="A53" s="6" t="s">
        <v>100</v>
      </c>
      <c r="B53" s="7" t="s">
        <v>48</v>
      </c>
      <c r="C53" s="7" t="s">
        <v>49</v>
      </c>
      <c r="D53" s="7" t="s">
        <v>49</v>
      </c>
      <c r="E53" s="7" t="s">
        <v>29</v>
      </c>
      <c r="F53" s="7" t="s">
        <v>49</v>
      </c>
      <c r="G53" s="7" t="s">
        <v>29</v>
      </c>
      <c r="H53" s="7" t="s">
        <v>29</v>
      </c>
      <c r="I53" s="3" t="s">
        <v>27</v>
      </c>
      <c r="J53" s="3" t="s">
        <v>31</v>
      </c>
    </row>
    <row r="54" spans="1:10" x14ac:dyDescent="0.35">
      <c r="A54" s="6" t="s">
        <v>101</v>
      </c>
      <c r="B54" s="7" t="s">
        <v>27</v>
      </c>
      <c r="C54" s="7" t="s">
        <v>28</v>
      </c>
      <c r="D54" s="7" t="s">
        <v>28</v>
      </c>
      <c r="E54" s="7" t="s">
        <v>29</v>
      </c>
      <c r="F54" s="7" t="s">
        <v>30</v>
      </c>
      <c r="G54" s="7" t="s">
        <v>15</v>
      </c>
      <c r="H54" s="7" t="s">
        <v>30</v>
      </c>
      <c r="I54" s="3" t="s">
        <v>27</v>
      </c>
      <c r="J54" s="3" t="s">
        <v>31</v>
      </c>
    </row>
    <row r="55" spans="1:10" x14ac:dyDescent="0.35">
      <c r="A55" s="6" t="s">
        <v>102</v>
      </c>
      <c r="B55" s="7" t="s">
        <v>81</v>
      </c>
      <c r="C55" s="7" t="s">
        <v>23</v>
      </c>
      <c r="D55" s="7" t="s">
        <v>23</v>
      </c>
      <c r="E55" s="7" t="s">
        <v>15</v>
      </c>
      <c r="F55" s="7" t="s">
        <v>15</v>
      </c>
      <c r="G55" s="7" t="s">
        <v>17</v>
      </c>
      <c r="H55" s="7" t="s">
        <v>15</v>
      </c>
      <c r="I55" s="3" t="s">
        <v>18</v>
      </c>
      <c r="J55" s="3" t="s">
        <v>67</v>
      </c>
    </row>
    <row r="56" spans="1:10" x14ac:dyDescent="0.35">
      <c r="A56" s="6" t="s">
        <v>103</v>
      </c>
      <c r="B56" s="7" t="s">
        <v>22</v>
      </c>
      <c r="C56" s="7" t="s">
        <v>23</v>
      </c>
      <c r="D56" s="7" t="s">
        <v>23</v>
      </c>
      <c r="E56" s="7" t="s">
        <v>16</v>
      </c>
      <c r="F56" s="7" t="s">
        <v>15</v>
      </c>
      <c r="G56" s="7" t="s">
        <v>17</v>
      </c>
      <c r="H56" s="7" t="s">
        <v>16</v>
      </c>
      <c r="I56" s="3" t="s">
        <v>27</v>
      </c>
      <c r="J56" s="3" t="s">
        <v>31</v>
      </c>
    </row>
    <row r="57" spans="1:10" ht="31" x14ac:dyDescent="0.35">
      <c r="A57" s="6" t="s">
        <v>104</v>
      </c>
      <c r="B57" s="8" t="s">
        <v>22</v>
      </c>
      <c r="C57" s="7" t="s">
        <v>23</v>
      </c>
      <c r="D57" s="7" t="s">
        <v>23</v>
      </c>
      <c r="E57" s="7" t="s">
        <v>16</v>
      </c>
      <c r="F57" s="7" t="s">
        <v>15</v>
      </c>
      <c r="G57" s="7" t="s">
        <v>17</v>
      </c>
      <c r="H57" s="7" t="s">
        <v>16</v>
      </c>
      <c r="I57" s="3" t="s">
        <v>24</v>
      </c>
      <c r="J57" s="3" t="s">
        <v>25</v>
      </c>
    </row>
    <row r="58" spans="1:10" x14ac:dyDescent="0.35">
      <c r="A58" s="6" t="s">
        <v>105</v>
      </c>
      <c r="B58" s="8" t="s">
        <v>76</v>
      </c>
      <c r="C58" s="7" t="s">
        <v>23</v>
      </c>
      <c r="D58" s="7" t="s">
        <v>23</v>
      </c>
      <c r="E58" s="7" t="s">
        <v>30</v>
      </c>
      <c r="F58" s="7" t="s">
        <v>15</v>
      </c>
      <c r="G58" s="7" t="s">
        <v>17</v>
      </c>
      <c r="H58" s="7" t="s">
        <v>16</v>
      </c>
      <c r="I58" s="3" t="s">
        <v>18</v>
      </c>
      <c r="J58" s="3" t="s">
        <v>67</v>
      </c>
    </row>
    <row r="59" spans="1:10" ht="31" x14ac:dyDescent="0.35">
      <c r="A59" s="6" t="s">
        <v>106</v>
      </c>
      <c r="B59" s="8" t="s">
        <v>57</v>
      </c>
      <c r="C59" s="7" t="s">
        <v>14</v>
      </c>
      <c r="D59" s="7" t="s">
        <v>14</v>
      </c>
      <c r="E59" s="7" t="s">
        <v>15</v>
      </c>
      <c r="F59" s="7" t="s">
        <v>16</v>
      </c>
      <c r="G59" s="7" t="s">
        <v>17</v>
      </c>
      <c r="H59" s="7" t="s">
        <v>15</v>
      </c>
      <c r="I59" s="3" t="s">
        <v>24</v>
      </c>
      <c r="J59" s="3" t="s">
        <v>25</v>
      </c>
    </row>
    <row r="60" spans="1:10" x14ac:dyDescent="0.35">
      <c r="A60" s="9" t="s">
        <v>107</v>
      </c>
      <c r="B60" s="8" t="s">
        <v>69</v>
      </c>
      <c r="C60" s="8" t="s">
        <v>70</v>
      </c>
      <c r="D60" s="8" t="s">
        <v>70</v>
      </c>
      <c r="E60" s="8" t="s">
        <v>30</v>
      </c>
      <c r="F60" s="8" t="s">
        <v>30</v>
      </c>
      <c r="G60" s="8" t="s">
        <v>15</v>
      </c>
      <c r="H60" s="8" t="s">
        <v>30</v>
      </c>
      <c r="I60" s="3" t="s">
        <v>18</v>
      </c>
      <c r="J60" s="3" t="s">
        <v>67</v>
      </c>
    </row>
    <row r="61" spans="1:10" x14ac:dyDescent="0.35">
      <c r="A61" s="6" t="s">
        <v>108</v>
      </c>
      <c r="B61" s="7" t="s">
        <v>27</v>
      </c>
      <c r="C61" s="7" t="s">
        <v>28</v>
      </c>
      <c r="D61" s="7" t="s">
        <v>28</v>
      </c>
      <c r="E61" s="7" t="s">
        <v>29</v>
      </c>
      <c r="F61" s="7" t="s">
        <v>30</v>
      </c>
      <c r="G61" s="7" t="s">
        <v>15</v>
      </c>
      <c r="H61" s="7" t="s">
        <v>30</v>
      </c>
      <c r="I61" s="3" t="s">
        <v>27</v>
      </c>
      <c r="J61" s="3" t="s">
        <v>31</v>
      </c>
    </row>
    <row r="62" spans="1:10" x14ac:dyDescent="0.35">
      <c r="A62" s="6" t="s">
        <v>109</v>
      </c>
      <c r="B62" s="8" t="s">
        <v>57</v>
      </c>
      <c r="C62" s="7" t="s">
        <v>14</v>
      </c>
      <c r="D62" s="7" t="s">
        <v>14</v>
      </c>
      <c r="E62" s="7" t="s">
        <v>15</v>
      </c>
      <c r="F62" s="7" t="s">
        <v>16</v>
      </c>
      <c r="G62" s="7" t="s">
        <v>17</v>
      </c>
      <c r="H62" s="7" t="s">
        <v>15</v>
      </c>
      <c r="I62" s="3" t="s">
        <v>18</v>
      </c>
      <c r="J62" s="3" t="s">
        <v>35</v>
      </c>
    </row>
    <row r="63" spans="1:10" x14ac:dyDescent="0.35">
      <c r="A63" s="6" t="s">
        <v>110</v>
      </c>
      <c r="B63" s="7" t="s">
        <v>69</v>
      </c>
      <c r="C63" s="7" t="s">
        <v>70</v>
      </c>
      <c r="D63" s="7" t="s">
        <v>70</v>
      </c>
      <c r="E63" s="7" t="s">
        <v>30</v>
      </c>
      <c r="F63" s="7" t="s">
        <v>30</v>
      </c>
      <c r="G63" s="7" t="s">
        <v>15</v>
      </c>
      <c r="H63" s="7" t="s">
        <v>30</v>
      </c>
      <c r="I63" s="3" t="s">
        <v>27</v>
      </c>
      <c r="J63" s="3" t="s">
        <v>31</v>
      </c>
    </row>
    <row r="64" spans="1:10" x14ac:dyDescent="0.35">
      <c r="A64" s="6" t="s">
        <v>111</v>
      </c>
      <c r="B64" s="7" t="s">
        <v>48</v>
      </c>
      <c r="C64" s="7" t="s">
        <v>49</v>
      </c>
      <c r="D64" s="7" t="s">
        <v>49</v>
      </c>
      <c r="E64" s="7" t="s">
        <v>29</v>
      </c>
      <c r="F64" s="7" t="s">
        <v>49</v>
      </c>
      <c r="G64" s="7" t="s">
        <v>29</v>
      </c>
      <c r="H64" s="7" t="s">
        <v>29</v>
      </c>
      <c r="I64" s="3" t="s">
        <v>18</v>
      </c>
      <c r="J64" s="3" t="s">
        <v>35</v>
      </c>
    </row>
    <row r="65" spans="1:10" x14ac:dyDescent="0.35">
      <c r="A65" s="6" t="s">
        <v>112</v>
      </c>
      <c r="B65" s="8" t="s">
        <v>43</v>
      </c>
      <c r="C65" s="7" t="s">
        <v>14</v>
      </c>
      <c r="D65" s="7" t="s">
        <v>14</v>
      </c>
      <c r="E65" s="7" t="s">
        <v>30</v>
      </c>
      <c r="F65" s="7" t="s">
        <v>16</v>
      </c>
      <c r="G65" s="7" t="s">
        <v>17</v>
      </c>
      <c r="H65" s="7" t="s">
        <v>15</v>
      </c>
      <c r="I65" s="3" t="s">
        <v>18</v>
      </c>
      <c r="J65" s="3" t="s">
        <v>35</v>
      </c>
    </row>
    <row r="66" spans="1:10" x14ac:dyDescent="0.35">
      <c r="A66" s="6" t="s">
        <v>113</v>
      </c>
      <c r="B66" s="8" t="s">
        <v>22</v>
      </c>
      <c r="C66" s="7" t="s">
        <v>23</v>
      </c>
      <c r="D66" s="7" t="s">
        <v>23</v>
      </c>
      <c r="E66" s="7" t="s">
        <v>16</v>
      </c>
      <c r="F66" s="7" t="s">
        <v>15</v>
      </c>
      <c r="G66" s="7" t="s">
        <v>17</v>
      </c>
      <c r="H66" s="7" t="s">
        <v>16</v>
      </c>
      <c r="I66" s="3" t="s">
        <v>27</v>
      </c>
      <c r="J66" s="3" t="s">
        <v>31</v>
      </c>
    </row>
    <row r="67" spans="1:10" x14ac:dyDescent="0.35">
      <c r="A67" s="6" t="s">
        <v>114</v>
      </c>
      <c r="B67" s="8" t="s">
        <v>22</v>
      </c>
      <c r="C67" s="7" t="s">
        <v>23</v>
      </c>
      <c r="D67" s="7" t="s">
        <v>23</v>
      </c>
      <c r="E67" s="7" t="s">
        <v>16</v>
      </c>
      <c r="F67" s="7" t="s">
        <v>15</v>
      </c>
      <c r="G67" s="7" t="s">
        <v>17</v>
      </c>
      <c r="H67" s="7" t="s">
        <v>16</v>
      </c>
      <c r="I67" s="3" t="s">
        <v>24</v>
      </c>
      <c r="J67" s="3" t="s">
        <v>25</v>
      </c>
    </row>
    <row r="68" spans="1:10" x14ac:dyDescent="0.35">
      <c r="A68" s="6" t="s">
        <v>115</v>
      </c>
      <c r="B68" s="7" t="s">
        <v>116</v>
      </c>
      <c r="C68" s="7" t="s">
        <v>41</v>
      </c>
      <c r="D68" s="7" t="s">
        <v>41</v>
      </c>
      <c r="E68" s="7" t="s">
        <v>29</v>
      </c>
      <c r="F68" s="7" t="s">
        <v>30</v>
      </c>
      <c r="G68" s="7" t="s">
        <v>30</v>
      </c>
      <c r="H68" s="7" t="s">
        <v>29</v>
      </c>
      <c r="I68" s="3" t="s">
        <v>27</v>
      </c>
      <c r="J68" s="3" t="s">
        <v>31</v>
      </c>
    </row>
    <row r="69" spans="1:10" x14ac:dyDescent="0.35">
      <c r="A69" s="6" t="s">
        <v>117</v>
      </c>
      <c r="B69" s="8" t="s">
        <v>116</v>
      </c>
      <c r="C69" s="7" t="s">
        <v>41</v>
      </c>
      <c r="D69" s="7" t="s">
        <v>41</v>
      </c>
      <c r="E69" s="7" t="s">
        <v>29</v>
      </c>
      <c r="F69" s="7" t="s">
        <v>30</v>
      </c>
      <c r="G69" s="7" t="s">
        <v>30</v>
      </c>
      <c r="H69" s="7" t="s">
        <v>29</v>
      </c>
      <c r="I69" s="3" t="s">
        <v>24</v>
      </c>
      <c r="J69" s="3" t="s">
        <v>25</v>
      </c>
    </row>
    <row r="70" spans="1:10" x14ac:dyDescent="0.35">
      <c r="A70" s="6" t="s">
        <v>118</v>
      </c>
      <c r="B70" s="7" t="s">
        <v>46</v>
      </c>
      <c r="C70" s="7" t="s">
        <v>14</v>
      </c>
      <c r="D70" s="7" t="s">
        <v>14</v>
      </c>
      <c r="E70" s="7" t="s">
        <v>15</v>
      </c>
      <c r="F70" s="7" t="s">
        <v>16</v>
      </c>
      <c r="G70" s="7" t="s">
        <v>17</v>
      </c>
      <c r="H70" s="7" t="s">
        <v>16</v>
      </c>
      <c r="I70" s="3" t="s">
        <v>18</v>
      </c>
      <c r="J70" s="3" t="s">
        <v>19</v>
      </c>
    </row>
    <row r="71" spans="1:10" x14ac:dyDescent="0.35">
      <c r="A71" s="6" t="s">
        <v>119</v>
      </c>
      <c r="B71" s="7" t="s">
        <v>27</v>
      </c>
      <c r="C71" s="7" t="s">
        <v>28</v>
      </c>
      <c r="D71" s="7" t="s">
        <v>28</v>
      </c>
      <c r="E71" s="7" t="s">
        <v>29</v>
      </c>
      <c r="F71" s="7" t="s">
        <v>30</v>
      </c>
      <c r="G71" s="7" t="s">
        <v>15</v>
      </c>
      <c r="H71" s="7" t="s">
        <v>30</v>
      </c>
      <c r="I71" s="3" t="s">
        <v>27</v>
      </c>
      <c r="J71" s="3" t="s">
        <v>31</v>
      </c>
    </row>
    <row r="72" spans="1:10" x14ac:dyDescent="0.35">
      <c r="A72" s="6" t="s">
        <v>120</v>
      </c>
      <c r="B72" s="8" t="s">
        <v>27</v>
      </c>
      <c r="C72" s="7" t="s">
        <v>28</v>
      </c>
      <c r="D72" s="7" t="s">
        <v>28</v>
      </c>
      <c r="E72" s="7" t="s">
        <v>29</v>
      </c>
      <c r="F72" s="7" t="s">
        <v>30</v>
      </c>
      <c r="G72" s="7" t="s">
        <v>15</v>
      </c>
      <c r="H72" s="7" t="s">
        <v>30</v>
      </c>
      <c r="I72" s="3" t="s">
        <v>24</v>
      </c>
      <c r="J72" s="3" t="s">
        <v>25</v>
      </c>
    </row>
    <row r="73" spans="1:10" x14ac:dyDescent="0.35">
      <c r="A73" s="6" t="s">
        <v>121</v>
      </c>
      <c r="B73" s="7" t="s">
        <v>43</v>
      </c>
      <c r="C73" s="7" t="s">
        <v>14</v>
      </c>
      <c r="D73" s="7" t="s">
        <v>14</v>
      </c>
      <c r="E73" s="7" t="s">
        <v>30</v>
      </c>
      <c r="F73" s="7" t="s">
        <v>16</v>
      </c>
      <c r="G73" s="7" t="s">
        <v>17</v>
      </c>
      <c r="H73" s="7" t="s">
        <v>15</v>
      </c>
      <c r="I73" s="3" t="s">
        <v>18</v>
      </c>
      <c r="J73" s="3" t="s">
        <v>35</v>
      </c>
    </row>
    <row r="74" spans="1:10" x14ac:dyDescent="0.35">
      <c r="A74" s="6" t="s">
        <v>122</v>
      </c>
      <c r="B74" s="7" t="s">
        <v>69</v>
      </c>
      <c r="C74" s="7" t="s">
        <v>70</v>
      </c>
      <c r="D74" s="7" t="s">
        <v>70</v>
      </c>
      <c r="E74" s="7" t="s">
        <v>30</v>
      </c>
      <c r="F74" s="7" t="s">
        <v>30</v>
      </c>
      <c r="G74" s="7" t="s">
        <v>15</v>
      </c>
      <c r="H74" s="7" t="s">
        <v>30</v>
      </c>
      <c r="I74" s="3" t="s">
        <v>18</v>
      </c>
      <c r="J74" s="3" t="s">
        <v>67</v>
      </c>
    </row>
    <row r="75" spans="1:10" x14ac:dyDescent="0.35">
      <c r="A75" s="6" t="s">
        <v>123</v>
      </c>
      <c r="B75" s="7" t="s">
        <v>57</v>
      </c>
      <c r="C75" s="7" t="s">
        <v>14</v>
      </c>
      <c r="D75" s="7" t="s">
        <v>14</v>
      </c>
      <c r="E75" s="7" t="s">
        <v>15</v>
      </c>
      <c r="F75" s="7" t="s">
        <v>16</v>
      </c>
      <c r="G75" s="7" t="s">
        <v>17</v>
      </c>
      <c r="H75" s="7" t="s">
        <v>15</v>
      </c>
      <c r="I75" s="3" t="s">
        <v>24</v>
      </c>
      <c r="J75" s="3" t="s">
        <v>35</v>
      </c>
    </row>
    <row r="76" spans="1:10" x14ac:dyDescent="0.35">
      <c r="A76" s="6" t="s">
        <v>124</v>
      </c>
      <c r="B76" s="8" t="s">
        <v>46</v>
      </c>
      <c r="C76" s="7" t="s">
        <v>14</v>
      </c>
      <c r="D76" s="7" t="s">
        <v>14</v>
      </c>
      <c r="E76" s="7" t="s">
        <v>15</v>
      </c>
      <c r="F76" s="7" t="s">
        <v>16</v>
      </c>
      <c r="G76" s="7" t="s">
        <v>17</v>
      </c>
      <c r="H76" s="7" t="s">
        <v>16</v>
      </c>
      <c r="I76" s="3" t="s">
        <v>27</v>
      </c>
      <c r="J76" s="3" t="s">
        <v>31</v>
      </c>
    </row>
    <row r="77" spans="1:10" x14ac:dyDescent="0.35">
      <c r="A77" s="6" t="s">
        <v>125</v>
      </c>
      <c r="B77" s="8" t="s">
        <v>27</v>
      </c>
      <c r="C77" s="7" t="s">
        <v>28</v>
      </c>
      <c r="D77" s="7" t="s">
        <v>28</v>
      </c>
      <c r="E77" s="7" t="s">
        <v>29</v>
      </c>
      <c r="F77" s="7" t="s">
        <v>30</v>
      </c>
      <c r="G77" s="7" t="s">
        <v>15</v>
      </c>
      <c r="H77" s="7" t="s">
        <v>30</v>
      </c>
      <c r="I77" s="3" t="s">
        <v>24</v>
      </c>
      <c r="J77" s="3" t="s">
        <v>25</v>
      </c>
    </row>
    <row r="78" spans="1:10" x14ac:dyDescent="0.35">
      <c r="A78" s="6" t="s">
        <v>126</v>
      </c>
      <c r="B78" s="8" t="s">
        <v>57</v>
      </c>
      <c r="C78" s="7" t="s">
        <v>14</v>
      </c>
      <c r="D78" s="7" t="s">
        <v>14</v>
      </c>
      <c r="E78" s="7" t="s">
        <v>15</v>
      </c>
      <c r="F78" s="7" t="s">
        <v>16</v>
      </c>
      <c r="G78" s="7" t="s">
        <v>17</v>
      </c>
      <c r="H78" s="7" t="s">
        <v>15</v>
      </c>
      <c r="I78" s="3" t="s">
        <v>24</v>
      </c>
      <c r="J78" s="3" t="s">
        <v>35</v>
      </c>
    </row>
    <row r="79" spans="1:10" x14ac:dyDescent="0.35">
      <c r="A79" s="6" t="s">
        <v>127</v>
      </c>
      <c r="B79" s="7" t="s">
        <v>43</v>
      </c>
      <c r="C79" s="7" t="s">
        <v>14</v>
      </c>
      <c r="D79" s="7" t="s">
        <v>14</v>
      </c>
      <c r="E79" s="7" t="s">
        <v>30</v>
      </c>
      <c r="F79" s="7" t="s">
        <v>16</v>
      </c>
      <c r="G79" s="7" t="s">
        <v>17</v>
      </c>
      <c r="H79" s="7" t="s">
        <v>15</v>
      </c>
      <c r="I79" s="3" t="s">
        <v>18</v>
      </c>
      <c r="J79" s="3" t="s">
        <v>35</v>
      </c>
    </row>
    <row r="80" spans="1:10" x14ac:dyDescent="0.35">
      <c r="A80" s="6" t="s">
        <v>128</v>
      </c>
      <c r="B80" s="8" t="s">
        <v>129</v>
      </c>
      <c r="C80" s="7" t="s">
        <v>41</v>
      </c>
      <c r="D80" s="7" t="s">
        <v>41</v>
      </c>
      <c r="E80" s="7" t="s">
        <v>29</v>
      </c>
      <c r="F80" s="7" t="s">
        <v>30</v>
      </c>
      <c r="G80" s="7" t="s">
        <v>29</v>
      </c>
      <c r="H80" s="7" t="s">
        <v>30</v>
      </c>
      <c r="I80" s="3" t="s">
        <v>27</v>
      </c>
      <c r="J80" s="3" t="s">
        <v>31</v>
      </c>
    </row>
    <row r="81" spans="1:10" x14ac:dyDescent="0.35">
      <c r="A81" s="6" t="s">
        <v>130</v>
      </c>
      <c r="B81" s="7" t="s">
        <v>27</v>
      </c>
      <c r="C81" s="7" t="s">
        <v>28</v>
      </c>
      <c r="D81" s="7" t="s">
        <v>28</v>
      </c>
      <c r="E81" s="7" t="s">
        <v>29</v>
      </c>
      <c r="F81" s="7" t="s">
        <v>30</v>
      </c>
      <c r="G81" s="7" t="s">
        <v>15</v>
      </c>
      <c r="H81" s="7" t="s">
        <v>30</v>
      </c>
      <c r="I81" s="3" t="s">
        <v>27</v>
      </c>
      <c r="J81" s="3" t="s">
        <v>31</v>
      </c>
    </row>
    <row r="82" spans="1:10" x14ac:dyDescent="0.35">
      <c r="A82" s="6" t="s">
        <v>131</v>
      </c>
      <c r="B82" s="7" t="s">
        <v>18</v>
      </c>
      <c r="C82" s="7" t="s">
        <v>28</v>
      </c>
      <c r="D82" s="7" t="s">
        <v>28</v>
      </c>
      <c r="E82" s="7" t="s">
        <v>29</v>
      </c>
      <c r="F82" s="7" t="s">
        <v>30</v>
      </c>
      <c r="G82" s="7" t="s">
        <v>29</v>
      </c>
      <c r="H82" s="7" t="s">
        <v>30</v>
      </c>
      <c r="I82" s="3" t="s">
        <v>27</v>
      </c>
      <c r="J82" s="3" t="s">
        <v>31</v>
      </c>
    </row>
    <row r="83" spans="1:10" x14ac:dyDescent="0.35">
      <c r="A83" s="6" t="s">
        <v>132</v>
      </c>
      <c r="B83" s="7" t="s">
        <v>33</v>
      </c>
      <c r="C83" s="7" t="s">
        <v>34</v>
      </c>
      <c r="D83" s="7" t="s">
        <v>34</v>
      </c>
      <c r="E83" s="7" t="s">
        <v>34</v>
      </c>
      <c r="F83" s="7" t="s">
        <v>34</v>
      </c>
      <c r="G83" s="7" t="s">
        <v>17</v>
      </c>
      <c r="H83" s="7" t="s">
        <v>16</v>
      </c>
      <c r="I83" s="3" t="s">
        <v>24</v>
      </c>
      <c r="J83" s="3" t="s">
        <v>19</v>
      </c>
    </row>
    <row r="84" spans="1:10" x14ac:dyDescent="0.35">
      <c r="A84" s="6" t="s">
        <v>133</v>
      </c>
      <c r="B84" s="8" t="s">
        <v>24</v>
      </c>
      <c r="C84" s="7" t="s">
        <v>41</v>
      </c>
      <c r="D84" s="7" t="s">
        <v>41</v>
      </c>
      <c r="E84" s="7" t="s">
        <v>15</v>
      </c>
      <c r="F84" s="7" t="s">
        <v>30</v>
      </c>
      <c r="G84" s="7" t="s">
        <v>17</v>
      </c>
      <c r="H84" s="7" t="s">
        <v>16</v>
      </c>
      <c r="I84" s="3" t="s">
        <v>24</v>
      </c>
      <c r="J84" s="3" t="s">
        <v>25</v>
      </c>
    </row>
    <row r="85" spans="1:10" x14ac:dyDescent="0.35">
      <c r="A85" s="6" t="s">
        <v>134</v>
      </c>
      <c r="B85" s="7" t="s">
        <v>69</v>
      </c>
      <c r="C85" s="7" t="s">
        <v>70</v>
      </c>
      <c r="D85" s="7" t="s">
        <v>70</v>
      </c>
      <c r="E85" s="7" t="s">
        <v>30</v>
      </c>
      <c r="F85" s="7" t="s">
        <v>30</v>
      </c>
      <c r="G85" s="7" t="s">
        <v>15</v>
      </c>
      <c r="H85" s="7" t="s">
        <v>30</v>
      </c>
      <c r="I85" s="3" t="s">
        <v>27</v>
      </c>
      <c r="J85" s="3" t="s">
        <v>31</v>
      </c>
    </row>
    <row r="86" spans="1:10" x14ac:dyDescent="0.35">
      <c r="A86" s="6" t="s">
        <v>135</v>
      </c>
      <c r="B86" s="7" t="s">
        <v>18</v>
      </c>
      <c r="C86" s="7" t="s">
        <v>28</v>
      </c>
      <c r="D86" s="7" t="s">
        <v>28</v>
      </c>
      <c r="E86" s="7" t="s">
        <v>29</v>
      </c>
      <c r="F86" s="7" t="s">
        <v>30</v>
      </c>
      <c r="G86" s="7" t="s">
        <v>29</v>
      </c>
      <c r="H86" s="7" t="s">
        <v>30</v>
      </c>
      <c r="I86" s="3" t="s">
        <v>27</v>
      </c>
      <c r="J86" s="3" t="s">
        <v>31</v>
      </c>
    </row>
    <row r="87" spans="1:10" x14ac:dyDescent="0.35">
      <c r="A87" s="6" t="s">
        <v>136</v>
      </c>
      <c r="B87" s="8" t="s">
        <v>27</v>
      </c>
      <c r="C87" s="7" t="s">
        <v>28</v>
      </c>
      <c r="D87" s="7" t="s">
        <v>28</v>
      </c>
      <c r="E87" s="7" t="s">
        <v>29</v>
      </c>
      <c r="F87" s="7" t="s">
        <v>30</v>
      </c>
      <c r="G87" s="7" t="s">
        <v>15</v>
      </c>
      <c r="H87" s="7" t="s">
        <v>30</v>
      </c>
      <c r="I87" s="3" t="s">
        <v>27</v>
      </c>
      <c r="J87" s="3" t="s">
        <v>31</v>
      </c>
    </row>
    <row r="88" spans="1:10" x14ac:dyDescent="0.35">
      <c r="A88" s="6" t="s">
        <v>137</v>
      </c>
      <c r="B88" s="7" t="s">
        <v>33</v>
      </c>
      <c r="C88" s="7" t="s">
        <v>34</v>
      </c>
      <c r="D88" s="7" t="s">
        <v>34</v>
      </c>
      <c r="E88" s="7" t="s">
        <v>34</v>
      </c>
      <c r="F88" s="7" t="s">
        <v>34</v>
      </c>
      <c r="G88" s="7" t="s">
        <v>17</v>
      </c>
      <c r="H88" s="7" t="s">
        <v>16</v>
      </c>
      <c r="I88" s="3" t="s">
        <v>24</v>
      </c>
      <c r="J88" s="3" t="s">
        <v>19</v>
      </c>
    </row>
    <row r="89" spans="1:10" x14ac:dyDescent="0.35">
      <c r="A89" s="6" t="s">
        <v>138</v>
      </c>
      <c r="B89" s="8" t="s">
        <v>24</v>
      </c>
      <c r="C89" s="7" t="s">
        <v>41</v>
      </c>
      <c r="D89" s="7" t="s">
        <v>41</v>
      </c>
      <c r="E89" s="7" t="s">
        <v>15</v>
      </c>
      <c r="F89" s="7" t="s">
        <v>30</v>
      </c>
      <c r="G89" s="7" t="s">
        <v>17</v>
      </c>
      <c r="H89" s="7" t="s">
        <v>16</v>
      </c>
      <c r="I89" s="3" t="s">
        <v>24</v>
      </c>
      <c r="J89" s="3" t="s">
        <v>25</v>
      </c>
    </row>
    <row r="90" spans="1:10" x14ac:dyDescent="0.35">
      <c r="A90" s="6" t="s">
        <v>139</v>
      </c>
      <c r="B90" s="8" t="s">
        <v>140</v>
      </c>
      <c r="C90" s="7" t="s">
        <v>14</v>
      </c>
      <c r="D90" s="7" t="s">
        <v>14</v>
      </c>
      <c r="E90" s="7" t="s">
        <v>16</v>
      </c>
      <c r="F90" s="7" t="s">
        <v>16</v>
      </c>
      <c r="G90" s="7" t="s">
        <v>17</v>
      </c>
      <c r="H90" s="7" t="s">
        <v>15</v>
      </c>
      <c r="I90" s="3" t="s">
        <v>24</v>
      </c>
      <c r="J90" s="3" t="s">
        <v>35</v>
      </c>
    </row>
    <row r="91" spans="1:10" x14ac:dyDescent="0.35">
      <c r="A91" s="6" t="s">
        <v>141</v>
      </c>
      <c r="B91" s="8" t="s">
        <v>129</v>
      </c>
      <c r="C91" s="7" t="s">
        <v>28</v>
      </c>
      <c r="D91" s="7" t="s">
        <v>28</v>
      </c>
      <c r="E91" s="7" t="s">
        <v>29</v>
      </c>
      <c r="F91" s="7" t="s">
        <v>30</v>
      </c>
      <c r="G91" s="7" t="s">
        <v>29</v>
      </c>
      <c r="H91" s="7" t="s">
        <v>30</v>
      </c>
      <c r="I91" s="3" t="s">
        <v>27</v>
      </c>
      <c r="J91" s="3" t="s">
        <v>31</v>
      </c>
    </row>
    <row r="92" spans="1:10" x14ac:dyDescent="0.35">
      <c r="A92" s="6" t="s">
        <v>142</v>
      </c>
      <c r="B92" s="7" t="s">
        <v>22</v>
      </c>
      <c r="C92" s="7" t="s">
        <v>23</v>
      </c>
      <c r="D92" s="7" t="s">
        <v>23</v>
      </c>
      <c r="E92" s="7" t="s">
        <v>16</v>
      </c>
      <c r="F92" s="7" t="s">
        <v>15</v>
      </c>
      <c r="G92" s="7" t="s">
        <v>17</v>
      </c>
      <c r="H92" s="7" t="s">
        <v>16</v>
      </c>
      <c r="I92" s="3" t="s">
        <v>27</v>
      </c>
      <c r="J92" s="3" t="s">
        <v>31</v>
      </c>
    </row>
    <row r="93" spans="1:10" x14ac:dyDescent="0.35">
      <c r="A93" s="6" t="s">
        <v>143</v>
      </c>
      <c r="B93" s="8" t="s">
        <v>22</v>
      </c>
      <c r="C93" s="7" t="s">
        <v>23</v>
      </c>
      <c r="D93" s="7" t="s">
        <v>23</v>
      </c>
      <c r="E93" s="7" t="s">
        <v>16</v>
      </c>
      <c r="F93" s="7" t="s">
        <v>15</v>
      </c>
      <c r="G93" s="7" t="s">
        <v>17</v>
      </c>
      <c r="H93" s="7" t="s">
        <v>16</v>
      </c>
      <c r="I93" s="3" t="s">
        <v>24</v>
      </c>
      <c r="J93" s="3" t="s">
        <v>25</v>
      </c>
    </row>
    <row r="94" spans="1:10" x14ac:dyDescent="0.35">
      <c r="A94" s="6" t="s">
        <v>144</v>
      </c>
      <c r="B94" s="7" t="s">
        <v>33</v>
      </c>
      <c r="C94" s="7" t="s">
        <v>34</v>
      </c>
      <c r="D94" s="7" t="s">
        <v>34</v>
      </c>
      <c r="E94" s="7" t="s">
        <v>34</v>
      </c>
      <c r="F94" s="7" t="s">
        <v>34</v>
      </c>
      <c r="G94" s="7" t="s">
        <v>17</v>
      </c>
      <c r="H94" s="7" t="s">
        <v>16</v>
      </c>
      <c r="I94" s="3" t="s">
        <v>24</v>
      </c>
      <c r="J94" s="3" t="s">
        <v>19</v>
      </c>
    </row>
    <row r="95" spans="1:10" x14ac:dyDescent="0.35">
      <c r="A95" s="10" t="s">
        <v>145</v>
      </c>
      <c r="B95" s="8" t="s">
        <v>24</v>
      </c>
      <c r="C95" s="7" t="s">
        <v>41</v>
      </c>
      <c r="D95" s="7" t="s">
        <v>41</v>
      </c>
      <c r="E95" s="7" t="s">
        <v>15</v>
      </c>
      <c r="F95" s="7" t="s">
        <v>30</v>
      </c>
      <c r="G95" s="7" t="s">
        <v>17</v>
      </c>
      <c r="H95" s="7" t="s">
        <v>16</v>
      </c>
      <c r="I95" s="3" t="s">
        <v>24</v>
      </c>
      <c r="J95" s="3" t="s">
        <v>25</v>
      </c>
    </row>
    <row r="96" spans="1:10" x14ac:dyDescent="0.35">
      <c r="A96" s="6" t="s">
        <v>146</v>
      </c>
      <c r="B96" s="8" t="s">
        <v>57</v>
      </c>
      <c r="C96" s="7" t="s">
        <v>14</v>
      </c>
      <c r="D96" s="7" t="s">
        <v>14</v>
      </c>
      <c r="E96" s="7" t="s">
        <v>15</v>
      </c>
      <c r="F96" s="7" t="s">
        <v>16</v>
      </c>
      <c r="G96" s="7" t="s">
        <v>17</v>
      </c>
      <c r="H96" s="7" t="s">
        <v>15</v>
      </c>
      <c r="I96" s="3" t="s">
        <v>18</v>
      </c>
      <c r="J96" s="3" t="s">
        <v>35</v>
      </c>
    </row>
    <row r="97" spans="1:10" x14ac:dyDescent="0.35">
      <c r="A97" s="6" t="s">
        <v>147</v>
      </c>
      <c r="B97" s="8" t="s">
        <v>81</v>
      </c>
      <c r="C97" s="7" t="s">
        <v>23</v>
      </c>
      <c r="D97" s="7" t="s">
        <v>23</v>
      </c>
      <c r="E97" s="7" t="s">
        <v>15</v>
      </c>
      <c r="F97" s="7" t="s">
        <v>15</v>
      </c>
      <c r="G97" s="7" t="s">
        <v>17</v>
      </c>
      <c r="H97" s="7" t="s">
        <v>15</v>
      </c>
      <c r="I97" s="3" t="s">
        <v>18</v>
      </c>
      <c r="J97" s="3" t="s">
        <v>67</v>
      </c>
    </row>
    <row r="98" spans="1:10" x14ac:dyDescent="0.35">
      <c r="A98" s="6" t="s">
        <v>148</v>
      </c>
      <c r="B98" s="8" t="s">
        <v>43</v>
      </c>
      <c r="C98" s="7" t="s">
        <v>14</v>
      </c>
      <c r="D98" s="7" t="s">
        <v>14</v>
      </c>
      <c r="E98" s="7" t="s">
        <v>30</v>
      </c>
      <c r="F98" s="7" t="s">
        <v>16</v>
      </c>
      <c r="G98" s="7" t="s">
        <v>17</v>
      </c>
      <c r="H98" s="7" t="s">
        <v>15</v>
      </c>
      <c r="I98" s="3" t="s">
        <v>18</v>
      </c>
      <c r="J98" s="3" t="s">
        <v>35</v>
      </c>
    </row>
    <row r="99" spans="1:10" x14ac:dyDescent="0.35">
      <c r="A99" s="6" t="s">
        <v>149</v>
      </c>
      <c r="B99" s="7" t="s">
        <v>76</v>
      </c>
      <c r="C99" s="7" t="s">
        <v>23</v>
      </c>
      <c r="D99" s="7" t="s">
        <v>23</v>
      </c>
      <c r="E99" s="7" t="s">
        <v>30</v>
      </c>
      <c r="F99" s="7" t="s">
        <v>15</v>
      </c>
      <c r="G99" s="7" t="s">
        <v>17</v>
      </c>
      <c r="H99" s="7" t="s">
        <v>16</v>
      </c>
      <c r="I99" s="3" t="s">
        <v>18</v>
      </c>
      <c r="J99" s="3" t="s">
        <v>67</v>
      </c>
    </row>
    <row r="100" spans="1:10" x14ac:dyDescent="0.35">
      <c r="A100" s="6" t="s">
        <v>150</v>
      </c>
      <c r="B100" s="8" t="s">
        <v>57</v>
      </c>
      <c r="C100" s="7" t="s">
        <v>14</v>
      </c>
      <c r="D100" s="7" t="s">
        <v>14</v>
      </c>
      <c r="E100" s="7" t="s">
        <v>15</v>
      </c>
      <c r="F100" s="7" t="s">
        <v>16</v>
      </c>
      <c r="G100" s="7" t="s">
        <v>17</v>
      </c>
      <c r="H100" s="7" t="s">
        <v>15</v>
      </c>
      <c r="I100" s="3" t="s">
        <v>24</v>
      </c>
      <c r="J100" s="3" t="s">
        <v>35</v>
      </c>
    </row>
    <row r="101" spans="1:10" x14ac:dyDescent="0.35">
      <c r="A101" s="6" t="s">
        <v>151</v>
      </c>
      <c r="B101" s="8" t="s">
        <v>18</v>
      </c>
      <c r="C101" s="7" t="s">
        <v>28</v>
      </c>
      <c r="D101" s="7" t="s">
        <v>28</v>
      </c>
      <c r="E101" s="7" t="s">
        <v>29</v>
      </c>
      <c r="F101" s="7" t="s">
        <v>30</v>
      </c>
      <c r="G101" s="7" t="s">
        <v>29</v>
      </c>
      <c r="H101" s="7" t="s">
        <v>30</v>
      </c>
      <c r="I101" s="3" t="s">
        <v>27</v>
      </c>
      <c r="J101" s="3" t="s">
        <v>31</v>
      </c>
    </row>
    <row r="102" spans="1:10" x14ac:dyDescent="0.35">
      <c r="A102" s="6" t="s">
        <v>152</v>
      </c>
      <c r="B102" s="7" t="s">
        <v>69</v>
      </c>
      <c r="C102" s="7" t="s">
        <v>70</v>
      </c>
      <c r="D102" s="7" t="s">
        <v>70</v>
      </c>
      <c r="E102" s="7" t="s">
        <v>30</v>
      </c>
      <c r="F102" s="7" t="s">
        <v>30</v>
      </c>
      <c r="G102" s="7" t="s">
        <v>15</v>
      </c>
      <c r="H102" s="7" t="s">
        <v>30</v>
      </c>
      <c r="I102" s="3" t="s">
        <v>27</v>
      </c>
      <c r="J102" s="3" t="s">
        <v>31</v>
      </c>
    </row>
    <row r="103" spans="1:10" x14ac:dyDescent="0.35">
      <c r="A103" s="6" t="s">
        <v>153</v>
      </c>
      <c r="B103" s="8" t="s">
        <v>46</v>
      </c>
      <c r="C103" s="7" t="s">
        <v>14</v>
      </c>
      <c r="D103" s="7" t="s">
        <v>14</v>
      </c>
      <c r="E103" s="7" t="s">
        <v>15</v>
      </c>
      <c r="F103" s="7" t="s">
        <v>16</v>
      </c>
      <c r="G103" s="7" t="s">
        <v>17</v>
      </c>
      <c r="H103" s="7" t="s">
        <v>16</v>
      </c>
      <c r="I103" s="3" t="s">
        <v>27</v>
      </c>
      <c r="J103" s="3" t="s">
        <v>31</v>
      </c>
    </row>
    <row r="104" spans="1:10" x14ac:dyDescent="0.35">
      <c r="A104" s="9" t="s">
        <v>154</v>
      </c>
      <c r="B104" s="8" t="s">
        <v>27</v>
      </c>
      <c r="C104" s="7" t="s">
        <v>28</v>
      </c>
      <c r="D104" s="7" t="s">
        <v>28</v>
      </c>
      <c r="E104" s="7" t="s">
        <v>29</v>
      </c>
      <c r="F104" s="7" t="s">
        <v>30</v>
      </c>
      <c r="G104" s="7" t="s">
        <v>15</v>
      </c>
      <c r="H104" s="7" t="s">
        <v>30</v>
      </c>
      <c r="I104" s="3" t="s">
        <v>27</v>
      </c>
      <c r="J104" s="3" t="s">
        <v>31</v>
      </c>
    </row>
    <row r="105" spans="1:10" x14ac:dyDescent="0.35">
      <c r="A105" s="6" t="s">
        <v>155</v>
      </c>
      <c r="B105" s="8" t="s">
        <v>46</v>
      </c>
      <c r="C105" s="7" t="s">
        <v>14</v>
      </c>
      <c r="D105" s="7" t="s">
        <v>14</v>
      </c>
      <c r="E105" s="7" t="s">
        <v>15</v>
      </c>
      <c r="F105" s="7" t="s">
        <v>16</v>
      </c>
      <c r="G105" s="7" t="s">
        <v>17</v>
      </c>
      <c r="H105" s="7" t="s">
        <v>16</v>
      </c>
      <c r="I105" s="3" t="s">
        <v>27</v>
      </c>
      <c r="J105" s="3" t="s">
        <v>31</v>
      </c>
    </row>
    <row r="106" spans="1:10" x14ac:dyDescent="0.35">
      <c r="A106" s="6" t="s">
        <v>156</v>
      </c>
      <c r="B106" s="8" t="s">
        <v>27</v>
      </c>
      <c r="C106" s="7" t="s">
        <v>28</v>
      </c>
      <c r="D106" s="7" t="s">
        <v>28</v>
      </c>
      <c r="E106" s="7" t="s">
        <v>29</v>
      </c>
      <c r="F106" s="7" t="s">
        <v>30</v>
      </c>
      <c r="G106" s="7" t="s">
        <v>15</v>
      </c>
      <c r="H106" s="7" t="s">
        <v>30</v>
      </c>
      <c r="I106" s="3" t="s">
        <v>24</v>
      </c>
      <c r="J106" s="3" t="s">
        <v>25</v>
      </c>
    </row>
    <row r="107" spans="1:10" x14ac:dyDescent="0.35">
      <c r="A107" s="9" t="s">
        <v>157</v>
      </c>
      <c r="B107" s="8" t="s">
        <v>57</v>
      </c>
      <c r="C107" s="7" t="s">
        <v>14</v>
      </c>
      <c r="D107" s="7" t="s">
        <v>14</v>
      </c>
      <c r="E107" s="7" t="s">
        <v>15</v>
      </c>
      <c r="F107" s="7" t="s">
        <v>16</v>
      </c>
      <c r="G107" s="7" t="s">
        <v>17</v>
      </c>
      <c r="H107" s="7" t="s">
        <v>15</v>
      </c>
      <c r="I107" s="3" t="s">
        <v>18</v>
      </c>
      <c r="J107" s="3" t="s">
        <v>35</v>
      </c>
    </row>
    <row r="108" spans="1:10" x14ac:dyDescent="0.35">
      <c r="A108" s="6" t="s">
        <v>158</v>
      </c>
      <c r="B108" s="7" t="s">
        <v>69</v>
      </c>
      <c r="C108" s="7" t="s">
        <v>70</v>
      </c>
      <c r="D108" s="7" t="s">
        <v>70</v>
      </c>
      <c r="E108" s="7" t="s">
        <v>30</v>
      </c>
      <c r="F108" s="7" t="s">
        <v>30</v>
      </c>
      <c r="G108" s="7" t="s">
        <v>15</v>
      </c>
      <c r="H108" s="7" t="s">
        <v>30</v>
      </c>
      <c r="I108" s="3" t="s">
        <v>18</v>
      </c>
      <c r="J108" s="3" t="s">
        <v>67</v>
      </c>
    </row>
    <row r="109" spans="1:10" x14ac:dyDescent="0.35">
      <c r="A109" s="6" t="s">
        <v>159</v>
      </c>
      <c r="B109" s="7" t="s">
        <v>33</v>
      </c>
      <c r="C109" s="7" t="s">
        <v>34</v>
      </c>
      <c r="D109" s="7" t="s">
        <v>34</v>
      </c>
      <c r="E109" s="7" t="s">
        <v>34</v>
      </c>
      <c r="F109" s="7" t="s">
        <v>34</v>
      </c>
      <c r="G109" s="7" t="s">
        <v>17</v>
      </c>
      <c r="H109" s="7" t="s">
        <v>16</v>
      </c>
      <c r="I109" s="3" t="s">
        <v>24</v>
      </c>
      <c r="J109" s="3" t="s">
        <v>19</v>
      </c>
    </row>
    <row r="110" spans="1:10" x14ac:dyDescent="0.35">
      <c r="A110" s="6" t="s">
        <v>160</v>
      </c>
      <c r="B110" s="8" t="s">
        <v>24</v>
      </c>
      <c r="C110" s="7" t="s">
        <v>41</v>
      </c>
      <c r="D110" s="7" t="s">
        <v>41</v>
      </c>
      <c r="E110" s="7" t="s">
        <v>15</v>
      </c>
      <c r="F110" s="7" t="s">
        <v>30</v>
      </c>
      <c r="G110" s="7" t="s">
        <v>17</v>
      </c>
      <c r="H110" s="7" t="s">
        <v>16</v>
      </c>
      <c r="I110" s="3" t="s">
        <v>24</v>
      </c>
      <c r="J110" s="3" t="s">
        <v>25</v>
      </c>
    </row>
    <row r="111" spans="1:10" x14ac:dyDescent="0.35">
      <c r="A111" s="6" t="s">
        <v>161</v>
      </c>
      <c r="B111" s="7" t="s">
        <v>27</v>
      </c>
      <c r="C111" s="7" t="s">
        <v>28</v>
      </c>
      <c r="D111" s="7" t="s">
        <v>28</v>
      </c>
      <c r="E111" s="7" t="s">
        <v>29</v>
      </c>
      <c r="F111" s="7" t="s">
        <v>30</v>
      </c>
      <c r="G111" s="7" t="s">
        <v>15</v>
      </c>
      <c r="H111" s="7" t="s">
        <v>30</v>
      </c>
      <c r="I111" s="3" t="s">
        <v>27</v>
      </c>
      <c r="J111" s="3" t="s">
        <v>31</v>
      </c>
    </row>
    <row r="112" spans="1:10" x14ac:dyDescent="0.35">
      <c r="A112" s="6" t="s">
        <v>162</v>
      </c>
      <c r="B112" s="8" t="s">
        <v>27</v>
      </c>
      <c r="C112" s="7" t="s">
        <v>28</v>
      </c>
      <c r="D112" s="7" t="s">
        <v>28</v>
      </c>
      <c r="E112" s="7" t="s">
        <v>29</v>
      </c>
      <c r="F112" s="7" t="s">
        <v>30</v>
      </c>
      <c r="G112" s="7" t="s">
        <v>15</v>
      </c>
      <c r="H112" s="7" t="s">
        <v>30</v>
      </c>
      <c r="I112" s="3" t="s">
        <v>24</v>
      </c>
      <c r="J112" s="3" t="s">
        <v>25</v>
      </c>
    </row>
    <row r="113" spans="1:10" x14ac:dyDescent="0.35">
      <c r="A113" s="6" t="s">
        <v>163</v>
      </c>
      <c r="B113" s="8" t="s">
        <v>43</v>
      </c>
      <c r="C113" s="7" t="s">
        <v>14</v>
      </c>
      <c r="D113" s="7" t="s">
        <v>14</v>
      </c>
      <c r="E113" s="7" t="s">
        <v>30</v>
      </c>
      <c r="F113" s="7" t="s">
        <v>16</v>
      </c>
      <c r="G113" s="7" t="s">
        <v>17</v>
      </c>
      <c r="H113" s="7" t="s">
        <v>15</v>
      </c>
      <c r="I113" s="3" t="s">
        <v>18</v>
      </c>
      <c r="J113" s="3" t="s">
        <v>35</v>
      </c>
    </row>
    <row r="114" spans="1:10" x14ac:dyDescent="0.35">
      <c r="A114" s="6" t="s">
        <v>164</v>
      </c>
      <c r="B114" s="8" t="s">
        <v>76</v>
      </c>
      <c r="C114" s="7" t="s">
        <v>23</v>
      </c>
      <c r="D114" s="7" t="s">
        <v>23</v>
      </c>
      <c r="E114" s="7" t="s">
        <v>30</v>
      </c>
      <c r="F114" s="7" t="s">
        <v>15</v>
      </c>
      <c r="G114" s="7" t="s">
        <v>17</v>
      </c>
      <c r="H114" s="7" t="s">
        <v>16</v>
      </c>
      <c r="I114" s="3" t="s">
        <v>27</v>
      </c>
      <c r="J114" s="3" t="s">
        <v>31</v>
      </c>
    </row>
    <row r="115" spans="1:10" ht="31" x14ac:dyDescent="0.35">
      <c r="A115" s="6" t="s">
        <v>165</v>
      </c>
      <c r="B115" s="8" t="s">
        <v>69</v>
      </c>
      <c r="C115" s="7" t="s">
        <v>70</v>
      </c>
      <c r="D115" s="7" t="s">
        <v>70</v>
      </c>
      <c r="E115" s="7" t="s">
        <v>30</v>
      </c>
      <c r="F115" s="7" t="s">
        <v>30</v>
      </c>
      <c r="G115" s="7" t="s">
        <v>15</v>
      </c>
      <c r="H115" s="7" t="s">
        <v>30</v>
      </c>
      <c r="I115" s="3" t="s">
        <v>24</v>
      </c>
      <c r="J115" s="3" t="s">
        <v>25</v>
      </c>
    </row>
    <row r="116" spans="1:10" x14ac:dyDescent="0.35">
      <c r="A116" s="6" t="s">
        <v>166</v>
      </c>
      <c r="B116" s="7" t="s">
        <v>33</v>
      </c>
      <c r="C116" s="7" t="s">
        <v>34</v>
      </c>
      <c r="D116" s="7" t="s">
        <v>34</v>
      </c>
      <c r="E116" s="7" t="s">
        <v>34</v>
      </c>
      <c r="F116" s="7" t="s">
        <v>34</v>
      </c>
      <c r="G116" s="7" t="s">
        <v>17</v>
      </c>
      <c r="H116" s="7" t="s">
        <v>16</v>
      </c>
      <c r="I116" s="3" t="s">
        <v>18</v>
      </c>
      <c r="J116" s="3" t="s">
        <v>19</v>
      </c>
    </row>
    <row r="117" spans="1:10" x14ac:dyDescent="0.35">
      <c r="A117" s="6" t="s">
        <v>167</v>
      </c>
      <c r="B117" s="8" t="s">
        <v>24</v>
      </c>
      <c r="C117" s="7" t="s">
        <v>41</v>
      </c>
      <c r="D117" s="7" t="s">
        <v>41</v>
      </c>
      <c r="E117" s="7" t="s">
        <v>15</v>
      </c>
      <c r="F117" s="7" t="s">
        <v>30</v>
      </c>
      <c r="G117" s="7" t="s">
        <v>17</v>
      </c>
      <c r="H117" s="7" t="s">
        <v>16</v>
      </c>
      <c r="I117" s="3" t="s">
        <v>24</v>
      </c>
      <c r="J117" s="3" t="s">
        <v>25</v>
      </c>
    </row>
    <row r="118" spans="1:10" x14ac:dyDescent="0.35">
      <c r="A118" s="6" t="s">
        <v>168</v>
      </c>
      <c r="B118" s="7" t="s">
        <v>43</v>
      </c>
      <c r="C118" s="7" t="s">
        <v>14</v>
      </c>
      <c r="D118" s="7" t="s">
        <v>14</v>
      </c>
      <c r="E118" s="7" t="s">
        <v>30</v>
      </c>
      <c r="F118" s="7" t="s">
        <v>16</v>
      </c>
      <c r="G118" s="7" t="s">
        <v>17</v>
      </c>
      <c r="H118" s="7" t="s">
        <v>15</v>
      </c>
      <c r="I118" s="3" t="s">
        <v>18</v>
      </c>
      <c r="J118" s="3" t="s">
        <v>35</v>
      </c>
    </row>
    <row r="119" spans="1:10" x14ac:dyDescent="0.35">
      <c r="A119" s="6" t="s">
        <v>169</v>
      </c>
      <c r="B119" s="7" t="s">
        <v>27</v>
      </c>
      <c r="C119" s="7" t="s">
        <v>28</v>
      </c>
      <c r="D119" s="7" t="s">
        <v>28</v>
      </c>
      <c r="E119" s="7" t="s">
        <v>29</v>
      </c>
      <c r="F119" s="7" t="s">
        <v>30</v>
      </c>
      <c r="G119" s="7" t="s">
        <v>15</v>
      </c>
      <c r="H119" s="7" t="s">
        <v>30</v>
      </c>
      <c r="I119" s="3" t="s">
        <v>27</v>
      </c>
      <c r="J119" s="3" t="s">
        <v>31</v>
      </c>
    </row>
    <row r="120" spans="1:10" x14ac:dyDescent="0.35">
      <c r="A120" s="6" t="s">
        <v>170</v>
      </c>
      <c r="B120" s="7" t="s">
        <v>18</v>
      </c>
      <c r="C120" s="7" t="s">
        <v>28</v>
      </c>
      <c r="D120" s="7" t="s">
        <v>28</v>
      </c>
      <c r="E120" s="7" t="s">
        <v>29</v>
      </c>
      <c r="F120" s="7" t="s">
        <v>30</v>
      </c>
      <c r="G120" s="7" t="s">
        <v>29</v>
      </c>
      <c r="H120" s="7" t="s">
        <v>30</v>
      </c>
      <c r="I120" s="3" t="s">
        <v>27</v>
      </c>
      <c r="J120" s="3" t="s">
        <v>31</v>
      </c>
    </row>
    <row r="121" spans="1:10" x14ac:dyDescent="0.35">
      <c r="A121" s="6" t="s">
        <v>171</v>
      </c>
      <c r="B121" s="8" t="s">
        <v>57</v>
      </c>
      <c r="C121" s="7" t="s">
        <v>14</v>
      </c>
      <c r="D121" s="7" t="s">
        <v>14</v>
      </c>
      <c r="E121" s="7" t="s">
        <v>15</v>
      </c>
      <c r="F121" s="7" t="s">
        <v>16</v>
      </c>
      <c r="G121" s="7" t="s">
        <v>17</v>
      </c>
      <c r="H121" s="7" t="s">
        <v>15</v>
      </c>
      <c r="I121" s="3" t="s">
        <v>18</v>
      </c>
      <c r="J121" s="3" t="s">
        <v>35</v>
      </c>
    </row>
    <row r="122" spans="1:10" x14ac:dyDescent="0.35">
      <c r="A122" s="6" t="s">
        <v>172</v>
      </c>
      <c r="B122" s="7" t="s">
        <v>43</v>
      </c>
      <c r="C122" s="7" t="s">
        <v>14</v>
      </c>
      <c r="D122" s="7" t="s">
        <v>14</v>
      </c>
      <c r="E122" s="7" t="s">
        <v>30</v>
      </c>
      <c r="F122" s="7" t="s">
        <v>16</v>
      </c>
      <c r="G122" s="7" t="s">
        <v>17</v>
      </c>
      <c r="H122" s="7" t="s">
        <v>15</v>
      </c>
      <c r="I122" s="3" t="s">
        <v>18</v>
      </c>
      <c r="J122" s="3" t="s">
        <v>35</v>
      </c>
    </row>
    <row r="123" spans="1:10" x14ac:dyDescent="0.35">
      <c r="A123" s="6" t="s">
        <v>173</v>
      </c>
      <c r="B123" s="7" t="s">
        <v>33</v>
      </c>
      <c r="C123" s="7" t="s">
        <v>34</v>
      </c>
      <c r="D123" s="7" t="s">
        <v>34</v>
      </c>
      <c r="E123" s="7" t="s">
        <v>34</v>
      </c>
      <c r="F123" s="7" t="s">
        <v>34</v>
      </c>
      <c r="G123" s="7" t="s">
        <v>17</v>
      </c>
      <c r="H123" s="7" t="s">
        <v>16</v>
      </c>
      <c r="I123" s="3" t="s">
        <v>24</v>
      </c>
      <c r="J123" s="3" t="s">
        <v>19</v>
      </c>
    </row>
    <row r="124" spans="1:10" x14ac:dyDescent="0.35">
      <c r="A124" s="6" t="s">
        <v>174</v>
      </c>
      <c r="B124" s="8" t="s">
        <v>24</v>
      </c>
      <c r="C124" s="7" t="s">
        <v>41</v>
      </c>
      <c r="D124" s="7" t="s">
        <v>41</v>
      </c>
      <c r="E124" s="7" t="s">
        <v>15</v>
      </c>
      <c r="F124" s="7" t="s">
        <v>30</v>
      </c>
      <c r="G124" s="7" t="s">
        <v>17</v>
      </c>
      <c r="H124" s="7" t="s">
        <v>16</v>
      </c>
      <c r="I124" s="3" t="s">
        <v>24</v>
      </c>
      <c r="J124" s="3" t="s">
        <v>25</v>
      </c>
    </row>
    <row r="125" spans="1:10" x14ac:dyDescent="0.35">
      <c r="A125" s="6" t="s">
        <v>175</v>
      </c>
      <c r="B125" s="7" t="s">
        <v>48</v>
      </c>
      <c r="C125" s="7" t="s">
        <v>49</v>
      </c>
      <c r="D125" s="7" t="s">
        <v>49</v>
      </c>
      <c r="E125" s="7" t="s">
        <v>29</v>
      </c>
      <c r="F125" s="7" t="s">
        <v>49</v>
      </c>
      <c r="G125" s="7" t="s">
        <v>29</v>
      </c>
      <c r="H125" s="7" t="s">
        <v>29</v>
      </c>
      <c r="I125" s="3" t="s">
        <v>27</v>
      </c>
      <c r="J125" s="3" t="s">
        <v>31</v>
      </c>
    </row>
    <row r="126" spans="1:10" x14ac:dyDescent="0.35">
      <c r="A126" s="9" t="s">
        <v>176</v>
      </c>
      <c r="B126" s="7" t="s">
        <v>22</v>
      </c>
      <c r="C126" s="7" t="s">
        <v>23</v>
      </c>
      <c r="D126" s="7" t="s">
        <v>23</v>
      </c>
      <c r="E126" s="7" t="s">
        <v>16</v>
      </c>
      <c r="F126" s="7" t="s">
        <v>15</v>
      </c>
      <c r="G126" s="7" t="s">
        <v>17</v>
      </c>
      <c r="H126" s="7" t="s">
        <v>16</v>
      </c>
      <c r="I126" s="3" t="s">
        <v>27</v>
      </c>
      <c r="J126" s="3" t="s">
        <v>31</v>
      </c>
    </row>
    <row r="127" spans="1:10" x14ac:dyDescent="0.35">
      <c r="A127" s="9" t="s">
        <v>177</v>
      </c>
      <c r="B127" s="8" t="s">
        <v>57</v>
      </c>
      <c r="C127" s="7" t="s">
        <v>14</v>
      </c>
      <c r="D127" s="7" t="s">
        <v>14</v>
      </c>
      <c r="E127" s="7" t="s">
        <v>15</v>
      </c>
      <c r="F127" s="7" t="s">
        <v>16</v>
      </c>
      <c r="G127" s="7" t="s">
        <v>17</v>
      </c>
      <c r="H127" s="7" t="s">
        <v>15</v>
      </c>
      <c r="I127" s="3" t="s">
        <v>24</v>
      </c>
      <c r="J127" s="3" t="s">
        <v>35</v>
      </c>
    </row>
    <row r="128" spans="1:10" x14ac:dyDescent="0.35">
      <c r="A128" s="6" t="s">
        <v>178</v>
      </c>
      <c r="B128" s="7" t="s">
        <v>57</v>
      </c>
      <c r="C128" s="7" t="s">
        <v>14</v>
      </c>
      <c r="D128" s="7" t="s">
        <v>14</v>
      </c>
      <c r="E128" s="7" t="s">
        <v>15</v>
      </c>
      <c r="F128" s="7" t="s">
        <v>16</v>
      </c>
      <c r="G128" s="7" t="s">
        <v>17</v>
      </c>
      <c r="H128" s="7" t="s">
        <v>15</v>
      </c>
      <c r="I128" s="3" t="s">
        <v>18</v>
      </c>
      <c r="J128" s="3" t="s">
        <v>35</v>
      </c>
    </row>
    <row r="129" spans="1:10" x14ac:dyDescent="0.35">
      <c r="A129" s="6" t="s">
        <v>179</v>
      </c>
      <c r="B129" s="8" t="s">
        <v>27</v>
      </c>
      <c r="C129" s="7" t="s">
        <v>28</v>
      </c>
      <c r="D129" s="7" t="s">
        <v>28</v>
      </c>
      <c r="E129" s="7" t="s">
        <v>29</v>
      </c>
      <c r="F129" s="7" t="s">
        <v>30</v>
      </c>
      <c r="G129" s="7" t="s">
        <v>15</v>
      </c>
      <c r="H129" s="7" t="s">
        <v>30</v>
      </c>
      <c r="I129" s="3" t="s">
        <v>27</v>
      </c>
      <c r="J129" s="3" t="s">
        <v>31</v>
      </c>
    </row>
    <row r="130" spans="1:10" x14ac:dyDescent="0.35">
      <c r="A130" s="6" t="s">
        <v>180</v>
      </c>
      <c r="B130" s="7" t="s">
        <v>69</v>
      </c>
      <c r="C130" s="7" t="s">
        <v>70</v>
      </c>
      <c r="D130" s="7" t="s">
        <v>70</v>
      </c>
      <c r="E130" s="7" t="s">
        <v>30</v>
      </c>
      <c r="F130" s="7" t="s">
        <v>30</v>
      </c>
      <c r="G130" s="7" t="s">
        <v>15</v>
      </c>
      <c r="H130" s="7" t="s">
        <v>30</v>
      </c>
      <c r="I130" s="3" t="s">
        <v>27</v>
      </c>
      <c r="J130" s="3" t="s">
        <v>31</v>
      </c>
    </row>
    <row r="131" spans="1:10" x14ac:dyDescent="0.35">
      <c r="A131" s="6" t="s">
        <v>181</v>
      </c>
      <c r="B131" s="7" t="s">
        <v>27</v>
      </c>
      <c r="C131" s="7" t="s">
        <v>28</v>
      </c>
      <c r="D131" s="7" t="s">
        <v>28</v>
      </c>
      <c r="E131" s="7" t="s">
        <v>29</v>
      </c>
      <c r="F131" s="7" t="s">
        <v>30</v>
      </c>
      <c r="G131" s="7" t="s">
        <v>15</v>
      </c>
      <c r="H131" s="7" t="s">
        <v>30</v>
      </c>
      <c r="I131" s="3" t="s">
        <v>27</v>
      </c>
      <c r="J131" s="3" t="s">
        <v>31</v>
      </c>
    </row>
    <row r="132" spans="1:10" x14ac:dyDescent="0.35">
      <c r="A132" s="9" t="s">
        <v>182</v>
      </c>
      <c r="B132" s="8" t="s">
        <v>57</v>
      </c>
      <c r="C132" s="8" t="s">
        <v>14</v>
      </c>
      <c r="D132" s="8" t="s">
        <v>14</v>
      </c>
      <c r="E132" s="8" t="s">
        <v>15</v>
      </c>
      <c r="F132" s="8" t="s">
        <v>16</v>
      </c>
      <c r="G132" s="8" t="s">
        <v>17</v>
      </c>
      <c r="H132" s="8" t="s">
        <v>15</v>
      </c>
      <c r="I132" s="3" t="s">
        <v>18</v>
      </c>
      <c r="J132" s="3" t="s">
        <v>35</v>
      </c>
    </row>
    <row r="133" spans="1:10" x14ac:dyDescent="0.35">
      <c r="A133" s="9" t="s">
        <v>183</v>
      </c>
      <c r="B133" s="8" t="s">
        <v>184</v>
      </c>
      <c r="C133" s="8" t="s">
        <v>34</v>
      </c>
      <c r="D133" s="8" t="s">
        <v>34</v>
      </c>
      <c r="E133" s="8" t="s">
        <v>16</v>
      </c>
      <c r="F133" s="8" t="s">
        <v>34</v>
      </c>
      <c r="G133" s="8" t="s">
        <v>17</v>
      </c>
      <c r="H133" s="8" t="s">
        <v>16</v>
      </c>
      <c r="I133" s="3" t="s">
        <v>24</v>
      </c>
      <c r="J133" s="3" t="s">
        <v>67</v>
      </c>
    </row>
    <row r="134" spans="1:10" x14ac:dyDescent="0.35">
      <c r="A134" s="9" t="s">
        <v>185</v>
      </c>
      <c r="B134" s="8" t="s">
        <v>33</v>
      </c>
      <c r="C134" s="7" t="s">
        <v>34</v>
      </c>
      <c r="D134" s="7" t="s">
        <v>34</v>
      </c>
      <c r="E134" s="7" t="s">
        <v>34</v>
      </c>
      <c r="F134" s="7" t="s">
        <v>34</v>
      </c>
      <c r="G134" s="7" t="s">
        <v>17</v>
      </c>
      <c r="H134" s="7" t="s">
        <v>16</v>
      </c>
      <c r="I134" s="3" t="s">
        <v>24</v>
      </c>
      <c r="J134" s="3" t="s">
        <v>186</v>
      </c>
    </row>
    <row r="135" spans="1:10" x14ac:dyDescent="0.35">
      <c r="A135" s="6" t="s">
        <v>187</v>
      </c>
      <c r="B135" s="8" t="s">
        <v>22</v>
      </c>
      <c r="C135" s="7" t="s">
        <v>23</v>
      </c>
      <c r="D135" s="7" t="s">
        <v>23</v>
      </c>
      <c r="E135" s="7" t="s">
        <v>16</v>
      </c>
      <c r="F135" s="7" t="s">
        <v>15</v>
      </c>
      <c r="G135" s="7" t="s">
        <v>17</v>
      </c>
      <c r="H135" s="7" t="s">
        <v>16</v>
      </c>
      <c r="I135" s="3" t="s">
        <v>27</v>
      </c>
      <c r="J135" s="3" t="s">
        <v>31</v>
      </c>
    </row>
    <row r="136" spans="1:10" x14ac:dyDescent="0.35">
      <c r="A136" s="6" t="s">
        <v>188</v>
      </c>
      <c r="B136" s="7" t="s">
        <v>30</v>
      </c>
      <c r="C136" s="7" t="s">
        <v>14</v>
      </c>
      <c r="D136" s="7" t="s">
        <v>14</v>
      </c>
      <c r="E136" s="7" t="s">
        <v>15</v>
      </c>
      <c r="F136" s="7" t="s">
        <v>16</v>
      </c>
      <c r="G136" s="7" t="s">
        <v>17</v>
      </c>
      <c r="H136" s="7" t="s">
        <v>15</v>
      </c>
      <c r="I136" s="3" t="s">
        <v>24</v>
      </c>
      <c r="J136" s="3" t="s">
        <v>35</v>
      </c>
    </row>
    <row r="137" spans="1:10" x14ac:dyDescent="0.35">
      <c r="A137" s="6" t="s">
        <v>189</v>
      </c>
      <c r="B137" s="7" t="s">
        <v>48</v>
      </c>
      <c r="C137" s="7" t="s">
        <v>49</v>
      </c>
      <c r="D137" s="7" t="s">
        <v>49</v>
      </c>
      <c r="E137" s="7" t="s">
        <v>29</v>
      </c>
      <c r="F137" s="7" t="s">
        <v>49</v>
      </c>
      <c r="G137" s="7" t="s">
        <v>29</v>
      </c>
      <c r="H137" s="7" t="s">
        <v>29</v>
      </c>
      <c r="I137" s="3" t="s">
        <v>18</v>
      </c>
      <c r="J137" s="3" t="s">
        <v>35</v>
      </c>
    </row>
    <row r="138" spans="1:10" x14ac:dyDescent="0.35">
      <c r="A138" s="6" t="s">
        <v>190</v>
      </c>
      <c r="B138" s="7" t="s">
        <v>48</v>
      </c>
      <c r="C138" s="7" t="s">
        <v>49</v>
      </c>
      <c r="D138" s="7" t="s">
        <v>49</v>
      </c>
      <c r="E138" s="7" t="s">
        <v>29</v>
      </c>
      <c r="F138" s="7" t="s">
        <v>49</v>
      </c>
      <c r="G138" s="7" t="s">
        <v>29</v>
      </c>
      <c r="H138" s="7" t="s">
        <v>29</v>
      </c>
      <c r="I138" s="3" t="s">
        <v>24</v>
      </c>
      <c r="J138" s="3" t="s">
        <v>35</v>
      </c>
    </row>
    <row r="139" spans="1:10" x14ac:dyDescent="0.35">
      <c r="A139" s="6" t="s">
        <v>191</v>
      </c>
      <c r="B139" s="7" t="s">
        <v>76</v>
      </c>
      <c r="C139" s="7" t="s">
        <v>23</v>
      </c>
      <c r="D139" s="7" t="s">
        <v>23</v>
      </c>
      <c r="E139" s="7" t="s">
        <v>30</v>
      </c>
      <c r="F139" s="7" t="s">
        <v>15</v>
      </c>
      <c r="G139" s="7" t="s">
        <v>17</v>
      </c>
      <c r="H139" s="7" t="s">
        <v>16</v>
      </c>
      <c r="I139" s="3" t="s">
        <v>18</v>
      </c>
      <c r="J139" s="3" t="s">
        <v>67</v>
      </c>
    </row>
    <row r="140" spans="1:10" x14ac:dyDescent="0.35">
      <c r="A140" s="6" t="s">
        <v>192</v>
      </c>
      <c r="B140" s="8" t="s">
        <v>69</v>
      </c>
      <c r="C140" s="7" t="s">
        <v>70</v>
      </c>
      <c r="D140" s="7" t="s">
        <v>70</v>
      </c>
      <c r="E140" s="7" t="s">
        <v>30</v>
      </c>
      <c r="F140" s="7" t="s">
        <v>30</v>
      </c>
      <c r="G140" s="7" t="s">
        <v>15</v>
      </c>
      <c r="H140" s="7" t="s">
        <v>30</v>
      </c>
      <c r="I140" s="3" t="s">
        <v>24</v>
      </c>
      <c r="J140" s="3" t="s">
        <v>25</v>
      </c>
    </row>
    <row r="141" spans="1:10" x14ac:dyDescent="0.35">
      <c r="A141" s="6" t="s">
        <v>193</v>
      </c>
      <c r="B141" s="7" t="s">
        <v>13</v>
      </c>
      <c r="C141" s="7" t="s">
        <v>14</v>
      </c>
      <c r="D141" s="7" t="s">
        <v>14</v>
      </c>
      <c r="E141" s="7" t="s">
        <v>15</v>
      </c>
      <c r="F141" s="7" t="s">
        <v>16</v>
      </c>
      <c r="G141" s="7" t="s">
        <v>17</v>
      </c>
      <c r="H141" s="7" t="s">
        <v>15</v>
      </c>
      <c r="I141" s="3" t="s">
        <v>18</v>
      </c>
      <c r="J141" s="3" t="s">
        <v>19</v>
      </c>
    </row>
    <row r="142" spans="1:10" x14ac:dyDescent="0.35">
      <c r="A142" s="6" t="s">
        <v>194</v>
      </c>
      <c r="B142" s="7" t="s">
        <v>43</v>
      </c>
      <c r="C142" s="7" t="s">
        <v>14</v>
      </c>
      <c r="D142" s="7" t="s">
        <v>14</v>
      </c>
      <c r="E142" s="7" t="s">
        <v>30</v>
      </c>
      <c r="F142" s="7" t="s">
        <v>16</v>
      </c>
      <c r="G142" s="7" t="s">
        <v>17</v>
      </c>
      <c r="H142" s="7" t="s">
        <v>15</v>
      </c>
      <c r="I142" s="3" t="s">
        <v>18</v>
      </c>
      <c r="J142" s="3" t="s">
        <v>35</v>
      </c>
    </row>
    <row r="143" spans="1:10" x14ac:dyDescent="0.35">
      <c r="A143" s="9" t="s">
        <v>195</v>
      </c>
      <c r="B143" s="7" t="s">
        <v>76</v>
      </c>
      <c r="C143" s="7" t="s">
        <v>23</v>
      </c>
      <c r="D143" s="7" t="s">
        <v>23</v>
      </c>
      <c r="E143" s="7" t="s">
        <v>30</v>
      </c>
      <c r="F143" s="7" t="s">
        <v>15</v>
      </c>
      <c r="G143" s="7" t="s">
        <v>17</v>
      </c>
      <c r="H143" s="7" t="s">
        <v>16</v>
      </c>
      <c r="I143" s="3" t="s">
        <v>18</v>
      </c>
      <c r="J143" s="3" t="s">
        <v>67</v>
      </c>
    </row>
    <row r="144" spans="1:10" ht="31" x14ac:dyDescent="0.35">
      <c r="A144" s="9" t="s">
        <v>196</v>
      </c>
      <c r="B144" s="8" t="s">
        <v>69</v>
      </c>
      <c r="C144" s="7" t="s">
        <v>70</v>
      </c>
      <c r="D144" s="7" t="s">
        <v>70</v>
      </c>
      <c r="E144" s="7" t="s">
        <v>30</v>
      </c>
      <c r="F144" s="7" t="s">
        <v>30</v>
      </c>
      <c r="G144" s="7" t="s">
        <v>15</v>
      </c>
      <c r="H144" s="7" t="s">
        <v>30</v>
      </c>
      <c r="I144" s="3" t="s">
        <v>24</v>
      </c>
      <c r="J144" s="3" t="s">
        <v>25</v>
      </c>
    </row>
    <row r="145" spans="1:10" x14ac:dyDescent="0.35">
      <c r="A145" s="6" t="s">
        <v>197</v>
      </c>
      <c r="B145" s="7" t="s">
        <v>30</v>
      </c>
      <c r="C145" s="7" t="s">
        <v>14</v>
      </c>
      <c r="D145" s="7" t="s">
        <v>14</v>
      </c>
      <c r="E145" s="7" t="s">
        <v>15</v>
      </c>
      <c r="F145" s="7" t="s">
        <v>16</v>
      </c>
      <c r="G145" s="7" t="s">
        <v>17</v>
      </c>
      <c r="H145" s="7" t="s">
        <v>15</v>
      </c>
      <c r="I145" s="3" t="s">
        <v>24</v>
      </c>
      <c r="J145" s="3" t="s">
        <v>35</v>
      </c>
    </row>
    <row r="146" spans="1:10" x14ac:dyDescent="0.35">
      <c r="A146" s="6" t="s">
        <v>198</v>
      </c>
      <c r="B146" s="8" t="s">
        <v>57</v>
      </c>
      <c r="C146" s="7" t="s">
        <v>14</v>
      </c>
      <c r="D146" s="7" t="s">
        <v>14</v>
      </c>
      <c r="E146" s="7" t="s">
        <v>15</v>
      </c>
      <c r="F146" s="7" t="s">
        <v>16</v>
      </c>
      <c r="G146" s="7" t="s">
        <v>17</v>
      </c>
      <c r="H146" s="7" t="s">
        <v>15</v>
      </c>
      <c r="I146" s="3" t="s">
        <v>24</v>
      </c>
      <c r="J146" s="3" t="s">
        <v>35</v>
      </c>
    </row>
    <row r="147" spans="1:10" x14ac:dyDescent="0.35">
      <c r="A147" s="6" t="s">
        <v>199</v>
      </c>
      <c r="B147" s="7" t="s">
        <v>33</v>
      </c>
      <c r="C147" s="7" t="s">
        <v>34</v>
      </c>
      <c r="D147" s="7" t="s">
        <v>34</v>
      </c>
      <c r="E147" s="7" t="s">
        <v>34</v>
      </c>
      <c r="F147" s="7" t="s">
        <v>34</v>
      </c>
      <c r="G147" s="7" t="s">
        <v>17</v>
      </c>
      <c r="H147" s="7" t="s">
        <v>16</v>
      </c>
      <c r="I147" s="3" t="s">
        <v>24</v>
      </c>
      <c r="J147" s="3" t="s">
        <v>19</v>
      </c>
    </row>
    <row r="148" spans="1:10" x14ac:dyDescent="0.35">
      <c r="A148" s="6" t="s">
        <v>200</v>
      </c>
      <c r="B148" s="8" t="s">
        <v>24</v>
      </c>
      <c r="C148" s="7" t="s">
        <v>41</v>
      </c>
      <c r="D148" s="7" t="s">
        <v>41</v>
      </c>
      <c r="E148" s="7" t="s">
        <v>15</v>
      </c>
      <c r="F148" s="7" t="s">
        <v>30</v>
      </c>
      <c r="G148" s="7" t="s">
        <v>17</v>
      </c>
      <c r="H148" s="7" t="s">
        <v>16</v>
      </c>
      <c r="I148" s="3" t="s">
        <v>24</v>
      </c>
      <c r="J148" s="3" t="s">
        <v>25</v>
      </c>
    </row>
    <row r="149" spans="1:10" x14ac:dyDescent="0.35">
      <c r="A149" s="6" t="s">
        <v>201</v>
      </c>
      <c r="B149" s="8" t="s">
        <v>46</v>
      </c>
      <c r="C149" s="7" t="s">
        <v>14</v>
      </c>
      <c r="D149" s="7" t="s">
        <v>14</v>
      </c>
      <c r="E149" s="7" t="s">
        <v>15</v>
      </c>
      <c r="F149" s="7" t="s">
        <v>16</v>
      </c>
      <c r="G149" s="7" t="s">
        <v>17</v>
      </c>
      <c r="H149" s="7" t="s">
        <v>16</v>
      </c>
      <c r="I149" s="3" t="s">
        <v>27</v>
      </c>
      <c r="J149" s="3" t="s">
        <v>31</v>
      </c>
    </row>
    <row r="150" spans="1:10" x14ac:dyDescent="0.35">
      <c r="A150" s="6" t="s">
        <v>202</v>
      </c>
      <c r="B150" s="8" t="s">
        <v>27</v>
      </c>
      <c r="C150" s="7" t="s">
        <v>28</v>
      </c>
      <c r="D150" s="7" t="s">
        <v>28</v>
      </c>
      <c r="E150" s="7" t="s">
        <v>29</v>
      </c>
      <c r="F150" s="7" t="s">
        <v>30</v>
      </c>
      <c r="G150" s="7" t="s">
        <v>15</v>
      </c>
      <c r="H150" s="7" t="s">
        <v>30</v>
      </c>
      <c r="I150" s="3" t="s">
        <v>24</v>
      </c>
      <c r="J150" s="3" t="s">
        <v>25</v>
      </c>
    </row>
    <row r="151" spans="1:10" x14ac:dyDescent="0.35">
      <c r="A151" s="6" t="s">
        <v>203</v>
      </c>
      <c r="B151" s="8" t="s">
        <v>69</v>
      </c>
      <c r="C151" s="7" t="s">
        <v>70</v>
      </c>
      <c r="D151" s="7" t="s">
        <v>70</v>
      </c>
      <c r="E151" s="7" t="s">
        <v>30</v>
      </c>
      <c r="F151" s="7" t="s">
        <v>30</v>
      </c>
      <c r="G151" s="7" t="s">
        <v>15</v>
      </c>
      <c r="H151" s="7" t="s">
        <v>30</v>
      </c>
      <c r="I151" s="3" t="s">
        <v>18</v>
      </c>
      <c r="J151" s="3" t="s">
        <v>67</v>
      </c>
    </row>
    <row r="152" spans="1:10" x14ac:dyDescent="0.35">
      <c r="A152" s="6" t="s">
        <v>204</v>
      </c>
      <c r="B152" s="8" t="s">
        <v>48</v>
      </c>
      <c r="C152" s="7" t="s">
        <v>49</v>
      </c>
      <c r="D152" s="7" t="s">
        <v>49</v>
      </c>
      <c r="E152" s="7" t="s">
        <v>29</v>
      </c>
      <c r="F152" s="7" t="s">
        <v>49</v>
      </c>
      <c r="G152" s="7" t="s">
        <v>29</v>
      </c>
      <c r="H152" s="7" t="s">
        <v>29</v>
      </c>
      <c r="I152" s="3" t="s">
        <v>18</v>
      </c>
      <c r="J152" s="3" t="s">
        <v>35</v>
      </c>
    </row>
    <row r="153" spans="1:10" x14ac:dyDescent="0.35">
      <c r="A153" s="6" t="s">
        <v>205</v>
      </c>
      <c r="B153" s="8" t="s">
        <v>46</v>
      </c>
      <c r="C153" s="7" t="s">
        <v>14</v>
      </c>
      <c r="D153" s="7" t="s">
        <v>14</v>
      </c>
      <c r="E153" s="7" t="s">
        <v>15</v>
      </c>
      <c r="F153" s="7" t="s">
        <v>16</v>
      </c>
      <c r="G153" s="7" t="s">
        <v>17</v>
      </c>
      <c r="H153" s="7" t="s">
        <v>16</v>
      </c>
      <c r="I153" s="3" t="s">
        <v>27</v>
      </c>
      <c r="J153" s="3" t="s">
        <v>31</v>
      </c>
    </row>
    <row r="154" spans="1:10" x14ac:dyDescent="0.35">
      <c r="A154" s="6" t="s">
        <v>206</v>
      </c>
      <c r="B154" s="8" t="s">
        <v>48</v>
      </c>
      <c r="C154" s="7" t="s">
        <v>49</v>
      </c>
      <c r="D154" s="7" t="s">
        <v>49</v>
      </c>
      <c r="E154" s="7" t="s">
        <v>29</v>
      </c>
      <c r="F154" s="7" t="s">
        <v>49</v>
      </c>
      <c r="G154" s="7" t="s">
        <v>29</v>
      </c>
      <c r="H154" s="7" t="s">
        <v>29</v>
      </c>
      <c r="I154" s="3" t="s">
        <v>24</v>
      </c>
      <c r="J154" s="3" t="s">
        <v>25</v>
      </c>
    </row>
    <row r="155" spans="1:10" x14ac:dyDescent="0.35">
      <c r="A155" s="6" t="s">
        <v>207</v>
      </c>
      <c r="B155" s="8" t="s">
        <v>57</v>
      </c>
      <c r="C155" s="7" t="s">
        <v>14</v>
      </c>
      <c r="D155" s="7" t="s">
        <v>14</v>
      </c>
      <c r="E155" s="7" t="s">
        <v>15</v>
      </c>
      <c r="F155" s="7" t="s">
        <v>16</v>
      </c>
      <c r="G155" s="7" t="s">
        <v>17</v>
      </c>
      <c r="H155" s="7" t="s">
        <v>15</v>
      </c>
      <c r="I155" s="3" t="s">
        <v>18</v>
      </c>
      <c r="J155" s="3" t="s">
        <v>35</v>
      </c>
    </row>
    <row r="156" spans="1:10" x14ac:dyDescent="0.35">
      <c r="A156" s="6" t="s">
        <v>208</v>
      </c>
      <c r="B156" s="8" t="s">
        <v>46</v>
      </c>
      <c r="C156" s="7" t="s">
        <v>14</v>
      </c>
      <c r="D156" s="7" t="s">
        <v>14</v>
      </c>
      <c r="E156" s="7" t="s">
        <v>15</v>
      </c>
      <c r="F156" s="7" t="s">
        <v>16</v>
      </c>
      <c r="G156" s="7" t="s">
        <v>17</v>
      </c>
      <c r="H156" s="7" t="s">
        <v>16</v>
      </c>
      <c r="I156" s="3" t="s">
        <v>27</v>
      </c>
      <c r="J156" s="3" t="s">
        <v>31</v>
      </c>
    </row>
    <row r="157" spans="1:10" x14ac:dyDescent="0.35">
      <c r="A157" s="6" t="s">
        <v>209</v>
      </c>
      <c r="B157" s="8" t="s">
        <v>48</v>
      </c>
      <c r="C157" s="7" t="s">
        <v>49</v>
      </c>
      <c r="D157" s="7" t="s">
        <v>49</v>
      </c>
      <c r="E157" s="7" t="s">
        <v>29</v>
      </c>
      <c r="F157" s="7" t="s">
        <v>49</v>
      </c>
      <c r="G157" s="7" t="s">
        <v>29</v>
      </c>
      <c r="H157" s="7" t="s">
        <v>29</v>
      </c>
      <c r="I157" s="3" t="s">
        <v>24</v>
      </c>
      <c r="J157" s="3" t="s">
        <v>25</v>
      </c>
    </row>
    <row r="158" spans="1:10" x14ac:dyDescent="0.35">
      <c r="A158" s="6" t="s">
        <v>210</v>
      </c>
      <c r="B158" s="7" t="s">
        <v>18</v>
      </c>
      <c r="C158" s="7" t="s">
        <v>28</v>
      </c>
      <c r="D158" s="7" t="s">
        <v>28</v>
      </c>
      <c r="E158" s="7" t="s">
        <v>29</v>
      </c>
      <c r="F158" s="7" t="s">
        <v>30</v>
      </c>
      <c r="G158" s="7" t="s">
        <v>29</v>
      </c>
      <c r="H158" s="7" t="s">
        <v>30</v>
      </c>
      <c r="I158" s="3" t="s">
        <v>27</v>
      </c>
      <c r="J158" s="3" t="s">
        <v>31</v>
      </c>
    </row>
    <row r="159" spans="1:10" x14ac:dyDescent="0.35">
      <c r="A159" s="6" t="s">
        <v>211</v>
      </c>
      <c r="B159" s="7" t="s">
        <v>18</v>
      </c>
      <c r="C159" s="7" t="s">
        <v>28</v>
      </c>
      <c r="D159" s="7" t="s">
        <v>28</v>
      </c>
      <c r="E159" s="7" t="s">
        <v>29</v>
      </c>
      <c r="F159" s="7" t="s">
        <v>30</v>
      </c>
      <c r="G159" s="7" t="s">
        <v>29</v>
      </c>
      <c r="H159" s="7" t="s">
        <v>30</v>
      </c>
      <c r="I159" s="3" t="s">
        <v>27</v>
      </c>
      <c r="J159" s="3" t="s">
        <v>31</v>
      </c>
    </row>
    <row r="160" spans="1:10" x14ac:dyDescent="0.35">
      <c r="A160" s="6" t="s">
        <v>212</v>
      </c>
      <c r="B160" s="7" t="s">
        <v>43</v>
      </c>
      <c r="C160" s="7" t="s">
        <v>14</v>
      </c>
      <c r="D160" s="7" t="s">
        <v>14</v>
      </c>
      <c r="E160" s="7" t="s">
        <v>30</v>
      </c>
      <c r="F160" s="7" t="s">
        <v>16</v>
      </c>
      <c r="G160" s="7" t="s">
        <v>17</v>
      </c>
      <c r="H160" s="7" t="s">
        <v>15</v>
      </c>
      <c r="I160" s="3" t="s">
        <v>18</v>
      </c>
      <c r="J160" s="3" t="s">
        <v>35</v>
      </c>
    </row>
    <row r="161" spans="1:10" x14ac:dyDescent="0.35">
      <c r="A161" s="6" t="s">
        <v>213</v>
      </c>
      <c r="B161" s="8" t="s">
        <v>57</v>
      </c>
      <c r="C161" s="7" t="s">
        <v>14</v>
      </c>
      <c r="D161" s="7" t="s">
        <v>14</v>
      </c>
      <c r="E161" s="7" t="s">
        <v>15</v>
      </c>
      <c r="F161" s="7" t="s">
        <v>16</v>
      </c>
      <c r="G161" s="7" t="s">
        <v>17</v>
      </c>
      <c r="H161" s="7" t="s">
        <v>15</v>
      </c>
      <c r="I161" s="3" t="s">
        <v>18</v>
      </c>
      <c r="J161" s="3" t="s">
        <v>35</v>
      </c>
    </row>
    <row r="162" spans="1:10" x14ac:dyDescent="0.35">
      <c r="A162" s="6" t="s">
        <v>214</v>
      </c>
      <c r="B162" s="7" t="s">
        <v>72</v>
      </c>
      <c r="C162" s="7" t="s">
        <v>28</v>
      </c>
      <c r="D162" s="7" t="s">
        <v>28</v>
      </c>
      <c r="E162" s="7" t="s">
        <v>29</v>
      </c>
      <c r="F162" s="7" t="s">
        <v>30</v>
      </c>
      <c r="G162" s="7" t="s">
        <v>30</v>
      </c>
      <c r="H162" s="7" t="s">
        <v>30</v>
      </c>
      <c r="I162" s="3" t="s">
        <v>27</v>
      </c>
      <c r="J162" s="3" t="s">
        <v>31</v>
      </c>
    </row>
    <row r="163" spans="1:10" x14ac:dyDescent="0.35">
      <c r="A163" s="6" t="s">
        <v>215</v>
      </c>
      <c r="B163" s="8" t="s">
        <v>72</v>
      </c>
      <c r="C163" s="7" t="s">
        <v>28</v>
      </c>
      <c r="D163" s="7" t="s">
        <v>28</v>
      </c>
      <c r="E163" s="7" t="s">
        <v>29</v>
      </c>
      <c r="F163" s="7" t="s">
        <v>30</v>
      </c>
      <c r="G163" s="7" t="s">
        <v>30</v>
      </c>
      <c r="H163" s="7" t="s">
        <v>30</v>
      </c>
      <c r="I163" s="3" t="s">
        <v>24</v>
      </c>
      <c r="J163" s="3" t="s">
        <v>25</v>
      </c>
    </row>
    <row r="164" spans="1:10" x14ac:dyDescent="0.35">
      <c r="A164" s="6" t="s">
        <v>216</v>
      </c>
      <c r="B164" s="8" t="s">
        <v>43</v>
      </c>
      <c r="C164" s="7" t="s">
        <v>14</v>
      </c>
      <c r="D164" s="7" t="s">
        <v>14</v>
      </c>
      <c r="E164" s="7" t="s">
        <v>30</v>
      </c>
      <c r="F164" s="7" t="s">
        <v>16</v>
      </c>
      <c r="G164" s="7" t="s">
        <v>17</v>
      </c>
      <c r="H164" s="7" t="s">
        <v>15</v>
      </c>
      <c r="I164" s="3" t="s">
        <v>18</v>
      </c>
      <c r="J164" s="3" t="s">
        <v>35</v>
      </c>
    </row>
    <row r="165" spans="1:10" x14ac:dyDescent="0.35">
      <c r="A165" s="6" t="s">
        <v>217</v>
      </c>
      <c r="B165" s="8" t="s">
        <v>46</v>
      </c>
      <c r="C165" s="7" t="s">
        <v>14</v>
      </c>
      <c r="D165" s="7" t="s">
        <v>14</v>
      </c>
      <c r="E165" s="7" t="s">
        <v>15</v>
      </c>
      <c r="F165" s="7" t="s">
        <v>16</v>
      </c>
      <c r="G165" s="7" t="s">
        <v>17</v>
      </c>
      <c r="H165" s="7" t="s">
        <v>16</v>
      </c>
      <c r="I165" s="3" t="s">
        <v>27</v>
      </c>
      <c r="J165" s="3" t="s">
        <v>31</v>
      </c>
    </row>
    <row r="166" spans="1:10" x14ac:dyDescent="0.35">
      <c r="A166" s="9" t="s">
        <v>218</v>
      </c>
      <c r="B166" s="7" t="s">
        <v>57</v>
      </c>
      <c r="C166" s="7" t="s">
        <v>14</v>
      </c>
      <c r="D166" s="7" t="s">
        <v>14</v>
      </c>
      <c r="E166" s="7" t="s">
        <v>15</v>
      </c>
      <c r="F166" s="7" t="s">
        <v>16</v>
      </c>
      <c r="G166" s="7" t="s">
        <v>17</v>
      </c>
      <c r="H166" s="7" t="s">
        <v>15</v>
      </c>
      <c r="I166" s="3" t="s">
        <v>24</v>
      </c>
      <c r="J166" s="3" t="s">
        <v>35</v>
      </c>
    </row>
    <row r="167" spans="1:10" x14ac:dyDescent="0.35">
      <c r="A167" s="9" t="s">
        <v>219</v>
      </c>
      <c r="B167" s="7" t="s">
        <v>220</v>
      </c>
      <c r="C167" s="7" t="s">
        <v>23</v>
      </c>
      <c r="D167" s="7" t="s">
        <v>23</v>
      </c>
      <c r="E167" s="7" t="s">
        <v>16</v>
      </c>
      <c r="F167" s="7" t="s">
        <v>15</v>
      </c>
      <c r="G167" s="7" t="s">
        <v>17</v>
      </c>
      <c r="H167" s="7" t="s">
        <v>15</v>
      </c>
      <c r="I167" s="3" t="s">
        <v>24</v>
      </c>
      <c r="J167" s="3" t="s">
        <v>19</v>
      </c>
    </row>
    <row r="168" spans="1:10" ht="31" x14ac:dyDescent="0.35">
      <c r="A168" s="9" t="s">
        <v>221</v>
      </c>
      <c r="B168" s="7" t="s">
        <v>64</v>
      </c>
      <c r="C168" s="7" t="s">
        <v>28</v>
      </c>
      <c r="D168" s="7" t="s">
        <v>28</v>
      </c>
      <c r="E168" s="7" t="s">
        <v>30</v>
      </c>
      <c r="F168" s="7" t="s">
        <v>30</v>
      </c>
      <c r="G168" s="7" t="s">
        <v>17</v>
      </c>
      <c r="H168" s="7" t="s">
        <v>15</v>
      </c>
      <c r="I168" s="3" t="s">
        <v>24</v>
      </c>
      <c r="J168" s="3" t="s">
        <v>25</v>
      </c>
    </row>
    <row r="169" spans="1:10" x14ac:dyDescent="0.35">
      <c r="A169" s="6" t="s">
        <v>222</v>
      </c>
      <c r="B169" s="7" t="s">
        <v>220</v>
      </c>
      <c r="C169" s="7" t="s">
        <v>23</v>
      </c>
      <c r="D169" s="7" t="s">
        <v>23</v>
      </c>
      <c r="E169" s="7" t="s">
        <v>16</v>
      </c>
      <c r="F169" s="7" t="s">
        <v>15</v>
      </c>
      <c r="G169" s="7" t="s">
        <v>17</v>
      </c>
      <c r="H169" s="7" t="s">
        <v>15</v>
      </c>
      <c r="I169" s="3" t="s">
        <v>18</v>
      </c>
      <c r="J169" s="3" t="s">
        <v>19</v>
      </c>
    </row>
    <row r="170" spans="1:10" x14ac:dyDescent="0.35">
      <c r="A170" s="6" t="s">
        <v>223</v>
      </c>
      <c r="B170" s="8" t="s">
        <v>64</v>
      </c>
      <c r="C170" s="7" t="s">
        <v>28</v>
      </c>
      <c r="D170" s="7" t="s">
        <v>28</v>
      </c>
      <c r="E170" s="7" t="s">
        <v>30</v>
      </c>
      <c r="F170" s="7" t="s">
        <v>30</v>
      </c>
      <c r="G170" s="7" t="s">
        <v>17</v>
      </c>
      <c r="H170" s="7" t="s">
        <v>15</v>
      </c>
      <c r="I170" s="3" t="s">
        <v>24</v>
      </c>
      <c r="J170" s="3" t="s">
        <v>25</v>
      </c>
    </row>
    <row r="171" spans="1:10" x14ac:dyDescent="0.35">
      <c r="A171" s="6" t="s">
        <v>224</v>
      </c>
      <c r="B171" s="7" t="s">
        <v>22</v>
      </c>
      <c r="C171" s="7" t="s">
        <v>23</v>
      </c>
      <c r="D171" s="7" t="s">
        <v>23</v>
      </c>
      <c r="E171" s="7" t="s">
        <v>16</v>
      </c>
      <c r="F171" s="7" t="s">
        <v>15</v>
      </c>
      <c r="G171" s="7" t="s">
        <v>17</v>
      </c>
      <c r="H171" s="7" t="s">
        <v>16</v>
      </c>
      <c r="I171" s="3" t="s">
        <v>27</v>
      </c>
      <c r="J171" s="3" t="s">
        <v>31</v>
      </c>
    </row>
    <row r="172" spans="1:10" x14ac:dyDescent="0.35">
      <c r="A172" s="6" t="s">
        <v>225</v>
      </c>
      <c r="B172" s="7" t="s">
        <v>33</v>
      </c>
      <c r="C172" s="7" t="s">
        <v>34</v>
      </c>
      <c r="D172" s="7" t="s">
        <v>34</v>
      </c>
      <c r="E172" s="7" t="s">
        <v>34</v>
      </c>
      <c r="F172" s="7" t="s">
        <v>34</v>
      </c>
      <c r="G172" s="7" t="s">
        <v>17</v>
      </c>
      <c r="H172" s="7" t="s">
        <v>16</v>
      </c>
      <c r="I172" s="3" t="s">
        <v>24</v>
      </c>
      <c r="J172" s="3" t="s">
        <v>19</v>
      </c>
    </row>
    <row r="173" spans="1:10" x14ac:dyDescent="0.35">
      <c r="A173" s="6" t="s">
        <v>226</v>
      </c>
      <c r="B173" s="8" t="s">
        <v>24</v>
      </c>
      <c r="C173" s="7" t="s">
        <v>41</v>
      </c>
      <c r="D173" s="7" t="s">
        <v>41</v>
      </c>
      <c r="E173" s="7" t="s">
        <v>15</v>
      </c>
      <c r="F173" s="7" t="s">
        <v>30</v>
      </c>
      <c r="G173" s="7" t="s">
        <v>17</v>
      </c>
      <c r="H173" s="7" t="s">
        <v>16</v>
      </c>
      <c r="I173" s="3" t="s">
        <v>24</v>
      </c>
      <c r="J173" s="3" t="s">
        <v>25</v>
      </c>
    </row>
    <row r="174" spans="1:10" x14ac:dyDescent="0.35">
      <c r="A174" s="6" t="s">
        <v>227</v>
      </c>
      <c r="B174" s="7" t="s">
        <v>228</v>
      </c>
      <c r="C174" s="7" t="s">
        <v>14</v>
      </c>
      <c r="D174" s="7" t="s">
        <v>14</v>
      </c>
      <c r="E174" s="7" t="s">
        <v>16</v>
      </c>
      <c r="F174" s="7" t="s">
        <v>16</v>
      </c>
      <c r="G174" s="7" t="s">
        <v>17</v>
      </c>
      <c r="H174" s="7" t="s">
        <v>15</v>
      </c>
      <c r="I174" s="3" t="s">
        <v>24</v>
      </c>
      <c r="J174" s="3" t="s">
        <v>35</v>
      </c>
    </row>
    <row r="175" spans="1:10" x14ac:dyDescent="0.35">
      <c r="A175" s="6" t="s">
        <v>229</v>
      </c>
      <c r="B175" s="8" t="s">
        <v>46</v>
      </c>
      <c r="C175" s="7" t="s">
        <v>14</v>
      </c>
      <c r="D175" s="7" t="s">
        <v>14</v>
      </c>
      <c r="E175" s="7" t="s">
        <v>15</v>
      </c>
      <c r="F175" s="7" t="s">
        <v>16</v>
      </c>
      <c r="G175" s="7" t="s">
        <v>17</v>
      </c>
      <c r="H175" s="7" t="s">
        <v>16</v>
      </c>
      <c r="I175" s="3" t="s">
        <v>27</v>
      </c>
      <c r="J175" s="3" t="s">
        <v>31</v>
      </c>
    </row>
    <row r="176" spans="1:10" ht="31" x14ac:dyDescent="0.35">
      <c r="A176" s="6" t="s">
        <v>230</v>
      </c>
      <c r="B176" s="8" t="s">
        <v>48</v>
      </c>
      <c r="C176" s="7" t="s">
        <v>49</v>
      </c>
      <c r="D176" s="7" t="s">
        <v>49</v>
      </c>
      <c r="E176" s="7" t="s">
        <v>29</v>
      </c>
      <c r="F176" s="7" t="s">
        <v>49</v>
      </c>
      <c r="G176" s="7" t="s">
        <v>29</v>
      </c>
      <c r="H176" s="7" t="s">
        <v>29</v>
      </c>
      <c r="I176" s="3" t="s">
        <v>24</v>
      </c>
      <c r="J176" s="3" t="s">
        <v>25</v>
      </c>
    </row>
    <row r="177" spans="1:10" x14ac:dyDescent="0.35">
      <c r="A177" s="6" t="s">
        <v>231</v>
      </c>
      <c r="B177" s="7" t="s">
        <v>22</v>
      </c>
      <c r="C177" s="7" t="s">
        <v>23</v>
      </c>
      <c r="D177" s="7" t="s">
        <v>23</v>
      </c>
      <c r="E177" s="7" t="s">
        <v>16</v>
      </c>
      <c r="F177" s="7" t="s">
        <v>15</v>
      </c>
      <c r="G177" s="7" t="s">
        <v>17</v>
      </c>
      <c r="H177" s="7" t="s">
        <v>16</v>
      </c>
      <c r="I177" s="3" t="s">
        <v>27</v>
      </c>
      <c r="J177" s="3" t="s">
        <v>31</v>
      </c>
    </row>
    <row r="178" spans="1:10" ht="31" x14ac:dyDescent="0.35">
      <c r="A178" s="6" t="s">
        <v>232</v>
      </c>
      <c r="B178" s="8" t="s">
        <v>22</v>
      </c>
      <c r="C178" s="7" t="s">
        <v>23</v>
      </c>
      <c r="D178" s="7" t="s">
        <v>23</v>
      </c>
      <c r="E178" s="7" t="s">
        <v>16</v>
      </c>
      <c r="F178" s="7" t="s">
        <v>15</v>
      </c>
      <c r="G178" s="7" t="s">
        <v>17</v>
      </c>
      <c r="H178" s="7" t="s">
        <v>16</v>
      </c>
      <c r="I178" s="3" t="s">
        <v>24</v>
      </c>
      <c r="J178" s="3" t="s">
        <v>25</v>
      </c>
    </row>
    <row r="179" spans="1:10" x14ac:dyDescent="0.35">
      <c r="A179" s="6" t="s">
        <v>233</v>
      </c>
      <c r="B179" s="8" t="s">
        <v>46</v>
      </c>
      <c r="C179" s="7" t="s">
        <v>14</v>
      </c>
      <c r="D179" s="7" t="s">
        <v>14</v>
      </c>
      <c r="E179" s="7" t="s">
        <v>15</v>
      </c>
      <c r="F179" s="7" t="s">
        <v>16</v>
      </c>
      <c r="G179" s="7" t="s">
        <v>17</v>
      </c>
      <c r="H179" s="7" t="s">
        <v>16</v>
      </c>
      <c r="I179" s="3" t="s">
        <v>27</v>
      </c>
      <c r="J179" s="3" t="s">
        <v>31</v>
      </c>
    </row>
    <row r="180" spans="1:10" x14ac:dyDescent="0.35">
      <c r="A180" s="6" t="s">
        <v>234</v>
      </c>
      <c r="B180" s="7" t="s">
        <v>48</v>
      </c>
      <c r="C180" s="7" t="s">
        <v>49</v>
      </c>
      <c r="D180" s="7" t="s">
        <v>49</v>
      </c>
      <c r="E180" s="7" t="s">
        <v>29</v>
      </c>
      <c r="F180" s="7" t="s">
        <v>49</v>
      </c>
      <c r="G180" s="7" t="s">
        <v>29</v>
      </c>
      <c r="H180" s="7" t="s">
        <v>29</v>
      </c>
      <c r="I180" s="3" t="s">
        <v>27</v>
      </c>
      <c r="J180" s="3" t="s">
        <v>31</v>
      </c>
    </row>
    <row r="181" spans="1:10" x14ac:dyDescent="0.35">
      <c r="A181" s="6" t="s">
        <v>235</v>
      </c>
      <c r="B181" s="8" t="s">
        <v>116</v>
      </c>
      <c r="C181" s="7" t="s">
        <v>41</v>
      </c>
      <c r="D181" s="7" t="s">
        <v>41</v>
      </c>
      <c r="E181" s="7" t="s">
        <v>29</v>
      </c>
      <c r="F181" s="7" t="s">
        <v>30</v>
      </c>
      <c r="G181" s="7" t="s">
        <v>30</v>
      </c>
      <c r="H181" s="7" t="s">
        <v>29</v>
      </c>
      <c r="I181" s="3" t="s">
        <v>27</v>
      </c>
      <c r="J181" s="3" t="s">
        <v>31</v>
      </c>
    </row>
    <row r="182" spans="1:10" x14ac:dyDescent="0.35">
      <c r="A182" s="6" t="s">
        <v>236</v>
      </c>
      <c r="B182" s="8" t="s">
        <v>69</v>
      </c>
      <c r="C182" s="7" t="s">
        <v>70</v>
      </c>
      <c r="D182" s="7" t="s">
        <v>70</v>
      </c>
      <c r="E182" s="7" t="s">
        <v>30</v>
      </c>
      <c r="F182" s="7" t="s">
        <v>30</v>
      </c>
      <c r="G182" s="7" t="s">
        <v>15</v>
      </c>
      <c r="H182" s="7" t="s">
        <v>30</v>
      </c>
      <c r="I182" s="3" t="s">
        <v>18</v>
      </c>
      <c r="J182" s="3" t="s">
        <v>67</v>
      </c>
    </row>
    <row r="183" spans="1:10" x14ac:dyDescent="0.35">
      <c r="A183" s="6" t="s">
        <v>237</v>
      </c>
      <c r="B183" s="8" t="s">
        <v>69</v>
      </c>
      <c r="C183" s="7" t="s">
        <v>70</v>
      </c>
      <c r="D183" s="7" t="s">
        <v>70</v>
      </c>
      <c r="E183" s="7" t="s">
        <v>30</v>
      </c>
      <c r="F183" s="7" t="s">
        <v>30</v>
      </c>
      <c r="G183" s="7" t="s">
        <v>15</v>
      </c>
      <c r="H183" s="7" t="s">
        <v>30</v>
      </c>
      <c r="I183" s="3" t="s">
        <v>27</v>
      </c>
      <c r="J183" s="3" t="s">
        <v>31</v>
      </c>
    </row>
    <row r="184" spans="1:10" x14ac:dyDescent="0.35">
      <c r="A184" s="6" t="s">
        <v>238</v>
      </c>
      <c r="B184" s="7" t="s">
        <v>57</v>
      </c>
      <c r="C184" s="7" t="s">
        <v>14</v>
      </c>
      <c r="D184" s="7" t="s">
        <v>14</v>
      </c>
      <c r="E184" s="7" t="s">
        <v>15</v>
      </c>
      <c r="F184" s="7" t="s">
        <v>16</v>
      </c>
      <c r="G184" s="7" t="s">
        <v>17</v>
      </c>
      <c r="H184" s="7" t="s">
        <v>15</v>
      </c>
      <c r="I184" s="3" t="s">
        <v>18</v>
      </c>
      <c r="J184" s="3" t="s">
        <v>35</v>
      </c>
    </row>
    <row r="185" spans="1:10" x14ac:dyDescent="0.35">
      <c r="A185" s="9" t="s">
        <v>239</v>
      </c>
      <c r="B185" s="8" t="s">
        <v>69</v>
      </c>
      <c r="C185" s="8" t="s">
        <v>70</v>
      </c>
      <c r="D185" s="8" t="s">
        <v>70</v>
      </c>
      <c r="E185" s="8" t="s">
        <v>30</v>
      </c>
      <c r="F185" s="8" t="s">
        <v>30</v>
      </c>
      <c r="G185" s="8" t="s">
        <v>15</v>
      </c>
      <c r="H185" s="8" t="s">
        <v>30</v>
      </c>
      <c r="I185" s="3" t="s">
        <v>18</v>
      </c>
      <c r="J185" s="3" t="s">
        <v>67</v>
      </c>
    </row>
    <row r="186" spans="1:10" x14ac:dyDescent="0.35">
      <c r="A186" s="6" t="s">
        <v>240</v>
      </c>
      <c r="B186" s="7" t="s">
        <v>48</v>
      </c>
      <c r="C186" s="7" t="s">
        <v>49</v>
      </c>
      <c r="D186" s="7" t="s">
        <v>49</v>
      </c>
      <c r="E186" s="7" t="s">
        <v>29</v>
      </c>
      <c r="F186" s="7" t="s">
        <v>49</v>
      </c>
      <c r="G186" s="7" t="s">
        <v>30</v>
      </c>
      <c r="H186" s="7" t="s">
        <v>29</v>
      </c>
      <c r="I186" s="3" t="s">
        <v>18</v>
      </c>
      <c r="J186" s="3" t="s">
        <v>35</v>
      </c>
    </row>
    <row r="187" spans="1:10" x14ac:dyDescent="0.35">
      <c r="A187" s="6" t="s">
        <v>241</v>
      </c>
      <c r="B187" s="7" t="s">
        <v>22</v>
      </c>
      <c r="C187" s="7" t="s">
        <v>23</v>
      </c>
      <c r="D187" s="7" t="s">
        <v>23</v>
      </c>
      <c r="E187" s="7" t="s">
        <v>16</v>
      </c>
      <c r="F187" s="7" t="s">
        <v>15</v>
      </c>
      <c r="G187" s="7" t="s">
        <v>17</v>
      </c>
      <c r="H187" s="7" t="s">
        <v>16</v>
      </c>
      <c r="I187" s="3" t="s">
        <v>27</v>
      </c>
      <c r="J187" s="3" t="s">
        <v>31</v>
      </c>
    </row>
    <row r="188" spans="1:10" ht="31" x14ac:dyDescent="0.35">
      <c r="A188" s="6" t="s">
        <v>242</v>
      </c>
      <c r="B188" s="7" t="s">
        <v>22</v>
      </c>
      <c r="C188" s="7" t="s">
        <v>23</v>
      </c>
      <c r="D188" s="7" t="s">
        <v>23</v>
      </c>
      <c r="E188" s="7" t="s">
        <v>16</v>
      </c>
      <c r="F188" s="7" t="s">
        <v>15</v>
      </c>
      <c r="G188" s="7" t="s">
        <v>17</v>
      </c>
      <c r="H188" s="7" t="s">
        <v>16</v>
      </c>
      <c r="I188" s="3" t="s">
        <v>24</v>
      </c>
      <c r="J188" s="3" t="s">
        <v>25</v>
      </c>
    </row>
    <row r="189" spans="1:10" x14ac:dyDescent="0.35">
      <c r="A189" s="6" t="s">
        <v>243</v>
      </c>
      <c r="B189" s="7" t="s">
        <v>48</v>
      </c>
      <c r="C189" s="7" t="s">
        <v>49</v>
      </c>
      <c r="D189" s="7" t="s">
        <v>49</v>
      </c>
      <c r="E189" s="7" t="s">
        <v>29</v>
      </c>
      <c r="F189" s="7" t="s">
        <v>49</v>
      </c>
      <c r="G189" s="7" t="s">
        <v>30</v>
      </c>
      <c r="H189" s="7" t="s">
        <v>29</v>
      </c>
      <c r="I189" s="3" t="s">
        <v>27</v>
      </c>
      <c r="J189" s="3" t="s">
        <v>31</v>
      </c>
    </row>
    <row r="190" spans="1:10" x14ac:dyDescent="0.35">
      <c r="A190" s="6" t="s">
        <v>244</v>
      </c>
      <c r="B190" s="8" t="s">
        <v>18</v>
      </c>
      <c r="C190" s="7" t="s">
        <v>28</v>
      </c>
      <c r="D190" s="7" t="s">
        <v>28</v>
      </c>
      <c r="E190" s="7" t="s">
        <v>29</v>
      </c>
      <c r="F190" s="7" t="s">
        <v>30</v>
      </c>
      <c r="G190" s="7" t="s">
        <v>29</v>
      </c>
      <c r="H190" s="7" t="s">
        <v>30</v>
      </c>
      <c r="I190" s="3" t="s">
        <v>27</v>
      </c>
      <c r="J190" s="3" t="s">
        <v>31</v>
      </c>
    </row>
    <row r="191" spans="1:10" x14ac:dyDescent="0.35">
      <c r="A191" s="6" t="s">
        <v>245</v>
      </c>
      <c r="B191" s="7" t="s">
        <v>13</v>
      </c>
      <c r="C191" s="7" t="s">
        <v>14</v>
      </c>
      <c r="D191" s="7" t="s">
        <v>14</v>
      </c>
      <c r="E191" s="7" t="s">
        <v>15</v>
      </c>
      <c r="F191" s="7" t="s">
        <v>16</v>
      </c>
      <c r="G191" s="7" t="s">
        <v>17</v>
      </c>
      <c r="H191" s="7" t="s">
        <v>15</v>
      </c>
      <c r="I191" s="3" t="s">
        <v>24</v>
      </c>
      <c r="J191" s="3" t="s">
        <v>19</v>
      </c>
    </row>
    <row r="192" spans="1:10" x14ac:dyDescent="0.35">
      <c r="A192" s="6" t="s">
        <v>246</v>
      </c>
      <c r="B192" s="8" t="s">
        <v>22</v>
      </c>
      <c r="C192" s="7" t="s">
        <v>23</v>
      </c>
      <c r="D192" s="7" t="s">
        <v>23</v>
      </c>
      <c r="E192" s="7" t="s">
        <v>16</v>
      </c>
      <c r="F192" s="7" t="s">
        <v>15</v>
      </c>
      <c r="G192" s="7" t="s">
        <v>17</v>
      </c>
      <c r="H192" s="7" t="s">
        <v>16</v>
      </c>
      <c r="I192" s="3" t="s">
        <v>24</v>
      </c>
      <c r="J192" s="3" t="s">
        <v>25</v>
      </c>
    </row>
    <row r="193" spans="1:10" x14ac:dyDescent="0.35">
      <c r="A193" s="6" t="s">
        <v>247</v>
      </c>
      <c r="B193" s="8" t="s">
        <v>248</v>
      </c>
      <c r="C193" s="7" t="s">
        <v>34</v>
      </c>
      <c r="D193" s="7" t="s">
        <v>34</v>
      </c>
      <c r="E193" s="7" t="s">
        <v>34</v>
      </c>
      <c r="F193" s="7" t="s">
        <v>34</v>
      </c>
      <c r="G193" s="7" t="s">
        <v>249</v>
      </c>
      <c r="H193" s="7" t="s">
        <v>16</v>
      </c>
      <c r="I193" s="3" t="s">
        <v>27</v>
      </c>
      <c r="J193" s="3" t="s">
        <v>31</v>
      </c>
    </row>
    <row r="194" spans="1:10" x14ac:dyDescent="0.35">
      <c r="A194" s="6" t="s">
        <v>250</v>
      </c>
      <c r="B194" s="7" t="s">
        <v>22</v>
      </c>
      <c r="C194" s="7" t="s">
        <v>23</v>
      </c>
      <c r="D194" s="7" t="s">
        <v>23</v>
      </c>
      <c r="E194" s="7" t="s">
        <v>16</v>
      </c>
      <c r="F194" s="7" t="s">
        <v>15</v>
      </c>
      <c r="G194" s="7" t="s">
        <v>17</v>
      </c>
      <c r="H194" s="7" t="s">
        <v>16</v>
      </c>
      <c r="I194" s="3" t="s">
        <v>27</v>
      </c>
      <c r="J194" s="3" t="s">
        <v>31</v>
      </c>
    </row>
    <row r="195" spans="1:10" x14ac:dyDescent="0.35">
      <c r="A195" s="6" t="s">
        <v>251</v>
      </c>
      <c r="B195" s="8" t="s">
        <v>22</v>
      </c>
      <c r="C195" s="7" t="s">
        <v>23</v>
      </c>
      <c r="D195" s="7" t="s">
        <v>23</v>
      </c>
      <c r="E195" s="7" t="s">
        <v>16</v>
      </c>
      <c r="F195" s="7" t="s">
        <v>15</v>
      </c>
      <c r="G195" s="7" t="s">
        <v>17</v>
      </c>
      <c r="H195" s="7" t="s">
        <v>16</v>
      </c>
      <c r="I195" s="3" t="s">
        <v>24</v>
      </c>
      <c r="J195" s="3" t="s">
        <v>25</v>
      </c>
    </row>
    <row r="196" spans="1:10" x14ac:dyDescent="0.35">
      <c r="A196" s="6" t="s">
        <v>252</v>
      </c>
      <c r="B196" s="8" t="s">
        <v>81</v>
      </c>
      <c r="C196" s="7" t="s">
        <v>23</v>
      </c>
      <c r="D196" s="7" t="s">
        <v>23</v>
      </c>
      <c r="E196" s="7" t="s">
        <v>15</v>
      </c>
      <c r="F196" s="7" t="s">
        <v>15</v>
      </c>
      <c r="G196" s="7" t="s">
        <v>17</v>
      </c>
      <c r="H196" s="7" t="s">
        <v>15</v>
      </c>
      <c r="I196" s="3" t="s">
        <v>24</v>
      </c>
      <c r="J196" s="3" t="s">
        <v>67</v>
      </c>
    </row>
    <row r="197" spans="1:10" x14ac:dyDescent="0.35">
      <c r="A197" s="6" t="s">
        <v>253</v>
      </c>
      <c r="B197" s="8" t="s">
        <v>43</v>
      </c>
      <c r="C197" s="7" t="s">
        <v>14</v>
      </c>
      <c r="D197" s="7" t="s">
        <v>14</v>
      </c>
      <c r="E197" s="7" t="s">
        <v>30</v>
      </c>
      <c r="F197" s="7" t="s">
        <v>16</v>
      </c>
      <c r="G197" s="7" t="s">
        <v>17</v>
      </c>
      <c r="H197" s="7" t="s">
        <v>15</v>
      </c>
      <c r="I197" s="3" t="s">
        <v>18</v>
      </c>
      <c r="J197" s="3" t="s">
        <v>35</v>
      </c>
    </row>
    <row r="198" spans="1:10" x14ac:dyDescent="0.35">
      <c r="A198" s="6" t="s">
        <v>254</v>
      </c>
      <c r="B198" s="8" t="s">
        <v>33</v>
      </c>
      <c r="C198" s="7" t="s">
        <v>34</v>
      </c>
      <c r="D198" s="7" t="s">
        <v>34</v>
      </c>
      <c r="E198" s="7" t="s">
        <v>34</v>
      </c>
      <c r="F198" s="7" t="s">
        <v>34</v>
      </c>
      <c r="G198" s="7" t="s">
        <v>17</v>
      </c>
      <c r="H198" s="7" t="s">
        <v>16</v>
      </c>
      <c r="I198" s="3" t="s">
        <v>18</v>
      </c>
      <c r="J198" s="3" t="s">
        <v>19</v>
      </c>
    </row>
    <row r="199" spans="1:10" x14ac:dyDescent="0.35">
      <c r="A199" s="6" t="s">
        <v>255</v>
      </c>
      <c r="B199" s="8" t="s">
        <v>24</v>
      </c>
      <c r="C199" s="7" t="s">
        <v>41</v>
      </c>
      <c r="D199" s="7" t="s">
        <v>41</v>
      </c>
      <c r="E199" s="7" t="s">
        <v>15</v>
      </c>
      <c r="F199" s="7" t="s">
        <v>30</v>
      </c>
      <c r="G199" s="7" t="s">
        <v>17</v>
      </c>
      <c r="H199" s="7" t="s">
        <v>16</v>
      </c>
      <c r="I199" s="3" t="s">
        <v>24</v>
      </c>
      <c r="J199" s="3" t="s">
        <v>25</v>
      </c>
    </row>
    <row r="200" spans="1:10" x14ac:dyDescent="0.35">
      <c r="A200" s="6" t="s">
        <v>256</v>
      </c>
      <c r="B200" s="8" t="s">
        <v>22</v>
      </c>
      <c r="C200" s="7" t="s">
        <v>34</v>
      </c>
      <c r="D200" s="7" t="s">
        <v>34</v>
      </c>
      <c r="E200" s="7" t="s">
        <v>34</v>
      </c>
      <c r="F200" s="7" t="s">
        <v>34</v>
      </c>
      <c r="G200" s="7" t="s">
        <v>17</v>
      </c>
      <c r="H200" s="7" t="s">
        <v>17</v>
      </c>
      <c r="I200" s="3" t="s">
        <v>27</v>
      </c>
      <c r="J200" s="3" t="s">
        <v>31</v>
      </c>
    </row>
    <row r="201" spans="1:10" x14ac:dyDescent="0.35">
      <c r="A201" s="6" t="s">
        <v>257</v>
      </c>
      <c r="B201" s="8" t="s">
        <v>22</v>
      </c>
      <c r="C201" s="7" t="s">
        <v>23</v>
      </c>
      <c r="D201" s="7" t="s">
        <v>23</v>
      </c>
      <c r="E201" s="7" t="s">
        <v>16</v>
      </c>
      <c r="F201" s="7" t="s">
        <v>15</v>
      </c>
      <c r="G201" s="7" t="s">
        <v>17</v>
      </c>
      <c r="H201" s="7" t="s">
        <v>16</v>
      </c>
      <c r="I201" s="3" t="s">
        <v>24</v>
      </c>
      <c r="J201" s="3" t="s">
        <v>25</v>
      </c>
    </row>
    <row r="202" spans="1:10" x14ac:dyDescent="0.35">
      <c r="A202" s="6" t="s">
        <v>258</v>
      </c>
      <c r="B202" s="8" t="s">
        <v>69</v>
      </c>
      <c r="C202" s="7" t="s">
        <v>70</v>
      </c>
      <c r="D202" s="7" t="s">
        <v>70</v>
      </c>
      <c r="E202" s="7" t="s">
        <v>30</v>
      </c>
      <c r="F202" s="7" t="s">
        <v>30</v>
      </c>
      <c r="G202" s="7" t="s">
        <v>15</v>
      </c>
      <c r="H202" s="7" t="s">
        <v>30</v>
      </c>
      <c r="I202" s="3" t="s">
        <v>18</v>
      </c>
      <c r="J202" s="3" t="s">
        <v>67</v>
      </c>
    </row>
    <row r="203" spans="1:10" x14ac:dyDescent="0.35">
      <c r="A203" s="6" t="s">
        <v>259</v>
      </c>
      <c r="B203" s="7" t="s">
        <v>18</v>
      </c>
      <c r="C203" s="7" t="s">
        <v>28</v>
      </c>
      <c r="D203" s="7" t="s">
        <v>28</v>
      </c>
      <c r="E203" s="7" t="s">
        <v>29</v>
      </c>
      <c r="F203" s="7" t="s">
        <v>30</v>
      </c>
      <c r="G203" s="7" t="s">
        <v>29</v>
      </c>
      <c r="H203" s="7" t="s">
        <v>30</v>
      </c>
      <c r="I203" s="3" t="s">
        <v>27</v>
      </c>
      <c r="J203" s="3" t="s">
        <v>31</v>
      </c>
    </row>
    <row r="204" spans="1:10" x14ac:dyDescent="0.35">
      <c r="A204" s="6" t="s">
        <v>260</v>
      </c>
      <c r="B204" s="8" t="s">
        <v>46</v>
      </c>
      <c r="C204" s="7" t="s">
        <v>14</v>
      </c>
      <c r="D204" s="7" t="s">
        <v>14</v>
      </c>
      <c r="E204" s="7" t="s">
        <v>15</v>
      </c>
      <c r="F204" s="7" t="s">
        <v>16</v>
      </c>
      <c r="G204" s="7" t="s">
        <v>17</v>
      </c>
      <c r="H204" s="7" t="s">
        <v>16</v>
      </c>
      <c r="I204" s="3" t="s">
        <v>27</v>
      </c>
      <c r="J204" s="3" t="s">
        <v>31</v>
      </c>
    </row>
    <row r="205" spans="1:10" x14ac:dyDescent="0.35">
      <c r="A205" s="6" t="s">
        <v>261</v>
      </c>
      <c r="B205" s="7" t="s">
        <v>48</v>
      </c>
      <c r="C205" s="7" t="s">
        <v>49</v>
      </c>
      <c r="D205" s="7" t="s">
        <v>49</v>
      </c>
      <c r="E205" s="7" t="s">
        <v>29</v>
      </c>
      <c r="F205" s="7" t="s">
        <v>49</v>
      </c>
      <c r="G205" s="7" t="s">
        <v>29</v>
      </c>
      <c r="H205" s="7" t="s">
        <v>29</v>
      </c>
      <c r="I205" s="3" t="s">
        <v>24</v>
      </c>
      <c r="J205" s="3" t="s">
        <v>25</v>
      </c>
    </row>
    <row r="206" spans="1:10" x14ac:dyDescent="0.35">
      <c r="A206" s="6" t="s">
        <v>262</v>
      </c>
      <c r="B206" s="8" t="s">
        <v>27</v>
      </c>
      <c r="C206" s="7" t="s">
        <v>28</v>
      </c>
      <c r="D206" s="7" t="s">
        <v>28</v>
      </c>
      <c r="E206" s="7" t="s">
        <v>29</v>
      </c>
      <c r="F206" s="7" t="s">
        <v>30</v>
      </c>
      <c r="G206" s="7" t="s">
        <v>15</v>
      </c>
      <c r="H206" s="7" t="s">
        <v>30</v>
      </c>
      <c r="I206" s="3" t="s">
        <v>27</v>
      </c>
      <c r="J206" s="3" t="s">
        <v>31</v>
      </c>
    </row>
    <row r="207" spans="1:10" x14ac:dyDescent="0.35">
      <c r="A207" s="6" t="s">
        <v>263</v>
      </c>
      <c r="B207" s="8" t="s">
        <v>72</v>
      </c>
      <c r="C207" s="7" t="s">
        <v>28</v>
      </c>
      <c r="D207" s="7" t="s">
        <v>28</v>
      </c>
      <c r="E207" s="7" t="s">
        <v>29</v>
      </c>
      <c r="F207" s="7" t="s">
        <v>30</v>
      </c>
      <c r="G207" s="7" t="s">
        <v>30</v>
      </c>
      <c r="H207" s="7" t="s">
        <v>30</v>
      </c>
      <c r="I207" s="3" t="s">
        <v>27</v>
      </c>
      <c r="J207" s="3" t="s">
        <v>31</v>
      </c>
    </row>
    <row r="208" spans="1:10" x14ac:dyDescent="0.35">
      <c r="A208" s="6" t="s">
        <v>264</v>
      </c>
      <c r="B208" s="7" t="s">
        <v>76</v>
      </c>
      <c r="C208" s="7" t="s">
        <v>23</v>
      </c>
      <c r="D208" s="7" t="s">
        <v>23</v>
      </c>
      <c r="E208" s="7" t="s">
        <v>30</v>
      </c>
      <c r="F208" s="7" t="s">
        <v>15</v>
      </c>
      <c r="G208" s="7" t="s">
        <v>17</v>
      </c>
      <c r="H208" s="7" t="s">
        <v>16</v>
      </c>
      <c r="I208" s="3" t="s">
        <v>18</v>
      </c>
      <c r="J208" s="3" t="s">
        <v>19</v>
      </c>
    </row>
    <row r="209" spans="1:10" ht="31" x14ac:dyDescent="0.35">
      <c r="A209" s="6" t="s">
        <v>265</v>
      </c>
      <c r="B209" s="8" t="s">
        <v>69</v>
      </c>
      <c r="C209" s="7" t="s">
        <v>70</v>
      </c>
      <c r="D209" s="7" t="s">
        <v>70</v>
      </c>
      <c r="E209" s="7" t="s">
        <v>30</v>
      </c>
      <c r="F209" s="7" t="s">
        <v>30</v>
      </c>
      <c r="G209" s="7" t="s">
        <v>15</v>
      </c>
      <c r="H209" s="7" t="s">
        <v>30</v>
      </c>
      <c r="I209" s="3" t="s">
        <v>24</v>
      </c>
      <c r="J209" s="3" t="s">
        <v>25</v>
      </c>
    </row>
    <row r="210" spans="1:10" x14ac:dyDescent="0.35">
      <c r="A210" s="6" t="s">
        <v>266</v>
      </c>
      <c r="B210" s="7" t="s">
        <v>48</v>
      </c>
      <c r="C210" s="7" t="s">
        <v>49</v>
      </c>
      <c r="D210" s="7" t="s">
        <v>49</v>
      </c>
      <c r="E210" s="7" t="s">
        <v>29</v>
      </c>
      <c r="F210" s="7" t="s">
        <v>49</v>
      </c>
      <c r="G210" s="7" t="s">
        <v>29</v>
      </c>
      <c r="H210" s="7" t="s">
        <v>29</v>
      </c>
      <c r="I210" s="3" t="s">
        <v>18</v>
      </c>
      <c r="J210" s="3" t="s">
        <v>35</v>
      </c>
    </row>
    <row r="211" spans="1:10" x14ac:dyDescent="0.35">
      <c r="A211" s="6" t="s">
        <v>267</v>
      </c>
      <c r="B211" s="8" t="s">
        <v>18</v>
      </c>
      <c r="C211" s="7" t="s">
        <v>28</v>
      </c>
      <c r="D211" s="7" t="s">
        <v>28</v>
      </c>
      <c r="E211" s="7" t="s">
        <v>29</v>
      </c>
      <c r="F211" s="7" t="s">
        <v>30</v>
      </c>
      <c r="G211" s="7" t="s">
        <v>29</v>
      </c>
      <c r="H211" s="7" t="s">
        <v>30</v>
      </c>
      <c r="I211" s="3" t="s">
        <v>27</v>
      </c>
      <c r="J211" s="3" t="s">
        <v>31</v>
      </c>
    </row>
    <row r="212" spans="1:10" x14ac:dyDescent="0.35">
      <c r="A212" s="6" t="s">
        <v>268</v>
      </c>
      <c r="B212" s="7" t="s">
        <v>30</v>
      </c>
      <c r="C212" s="7" t="s">
        <v>14</v>
      </c>
      <c r="D212" s="7" t="s">
        <v>14</v>
      </c>
      <c r="E212" s="7" t="s">
        <v>15</v>
      </c>
      <c r="F212" s="7" t="s">
        <v>16</v>
      </c>
      <c r="G212" s="7" t="s">
        <v>17</v>
      </c>
      <c r="H212" s="7" t="s">
        <v>15</v>
      </c>
      <c r="I212" s="3" t="s">
        <v>24</v>
      </c>
      <c r="J212" s="3" t="s">
        <v>35</v>
      </c>
    </row>
    <row r="213" spans="1:10" x14ac:dyDescent="0.35">
      <c r="A213" s="6" t="s">
        <v>269</v>
      </c>
      <c r="B213" s="8" t="s">
        <v>220</v>
      </c>
      <c r="C213" s="7" t="s">
        <v>23</v>
      </c>
      <c r="D213" s="7" t="s">
        <v>23</v>
      </c>
      <c r="E213" s="7" t="s">
        <v>16</v>
      </c>
      <c r="F213" s="7" t="s">
        <v>15</v>
      </c>
      <c r="G213" s="7" t="s">
        <v>17</v>
      </c>
      <c r="H213" s="7" t="s">
        <v>15</v>
      </c>
      <c r="I213" s="3" t="s">
        <v>24</v>
      </c>
      <c r="J213" s="3" t="s">
        <v>19</v>
      </c>
    </row>
    <row r="214" spans="1:10" x14ac:dyDescent="0.35">
      <c r="A214" s="6" t="s">
        <v>270</v>
      </c>
      <c r="B214" s="8" t="s">
        <v>64</v>
      </c>
      <c r="C214" s="7" t="s">
        <v>28</v>
      </c>
      <c r="D214" s="7" t="s">
        <v>28</v>
      </c>
      <c r="E214" s="7" t="s">
        <v>30</v>
      </c>
      <c r="F214" s="7" t="s">
        <v>30</v>
      </c>
      <c r="G214" s="7" t="s">
        <v>17</v>
      </c>
      <c r="H214" s="7" t="s">
        <v>15</v>
      </c>
      <c r="I214" s="3" t="s">
        <v>24</v>
      </c>
      <c r="J214" s="3" t="s">
        <v>25</v>
      </c>
    </row>
    <row r="215" spans="1:10" x14ac:dyDescent="0.35">
      <c r="A215" s="6" t="s">
        <v>271</v>
      </c>
      <c r="B215" s="8" t="s">
        <v>184</v>
      </c>
      <c r="C215" s="7" t="s">
        <v>34</v>
      </c>
      <c r="D215" s="7" t="s">
        <v>34</v>
      </c>
      <c r="E215" s="7" t="s">
        <v>16</v>
      </c>
      <c r="F215" s="7" t="s">
        <v>34</v>
      </c>
      <c r="G215" s="7" t="s">
        <v>17</v>
      </c>
      <c r="H215" s="7" t="s">
        <v>16</v>
      </c>
      <c r="I215" s="3" t="s">
        <v>24</v>
      </c>
      <c r="J215" s="3" t="s">
        <v>67</v>
      </c>
    </row>
    <row r="216" spans="1:10" x14ac:dyDescent="0.35">
      <c r="A216" s="6" t="s">
        <v>272</v>
      </c>
      <c r="B216" s="7" t="s">
        <v>69</v>
      </c>
      <c r="C216" s="7" t="s">
        <v>70</v>
      </c>
      <c r="D216" s="7" t="s">
        <v>70</v>
      </c>
      <c r="E216" s="7" t="s">
        <v>30</v>
      </c>
      <c r="F216" s="7" t="s">
        <v>30</v>
      </c>
      <c r="G216" s="7" t="s">
        <v>15</v>
      </c>
      <c r="H216" s="7" t="s">
        <v>30</v>
      </c>
      <c r="I216" s="3" t="s">
        <v>27</v>
      </c>
      <c r="J216" s="3" t="s">
        <v>31</v>
      </c>
    </row>
    <row r="217" spans="1:10" x14ac:dyDescent="0.35">
      <c r="A217" s="6" t="s">
        <v>273</v>
      </c>
      <c r="B217" s="8" t="s">
        <v>13</v>
      </c>
      <c r="C217" s="7" t="s">
        <v>14</v>
      </c>
      <c r="D217" s="7" t="s">
        <v>14</v>
      </c>
      <c r="E217" s="7" t="s">
        <v>15</v>
      </c>
      <c r="F217" s="7" t="s">
        <v>16</v>
      </c>
      <c r="G217" s="7" t="s">
        <v>17</v>
      </c>
      <c r="H217" s="7" t="s">
        <v>15</v>
      </c>
      <c r="I217" s="3" t="s">
        <v>24</v>
      </c>
      <c r="J217" s="3" t="s">
        <v>19</v>
      </c>
    </row>
    <row r="218" spans="1:10" ht="31" x14ac:dyDescent="0.35">
      <c r="A218" s="6" t="s">
        <v>274</v>
      </c>
      <c r="B218" s="8" t="s">
        <v>22</v>
      </c>
      <c r="C218" s="7" t="s">
        <v>23</v>
      </c>
      <c r="D218" s="7" t="s">
        <v>23</v>
      </c>
      <c r="E218" s="7" t="s">
        <v>16</v>
      </c>
      <c r="F218" s="7" t="s">
        <v>15</v>
      </c>
      <c r="G218" s="7" t="s">
        <v>17</v>
      </c>
      <c r="H218" s="7" t="s">
        <v>16</v>
      </c>
      <c r="I218" s="3" t="s">
        <v>24</v>
      </c>
      <c r="J218" s="3" t="s">
        <v>25</v>
      </c>
    </row>
    <row r="219" spans="1:10" x14ac:dyDescent="0.35">
      <c r="A219" s="6" t="s">
        <v>275</v>
      </c>
      <c r="B219" s="7" t="s">
        <v>184</v>
      </c>
      <c r="C219" s="7" t="s">
        <v>34</v>
      </c>
      <c r="D219" s="7" t="s">
        <v>34</v>
      </c>
      <c r="E219" s="7" t="s">
        <v>16</v>
      </c>
      <c r="F219" s="7" t="s">
        <v>34</v>
      </c>
      <c r="G219" s="7" t="s">
        <v>17</v>
      </c>
      <c r="H219" s="7" t="s">
        <v>16</v>
      </c>
      <c r="I219" s="3" t="s">
        <v>24</v>
      </c>
      <c r="J219" s="3" t="s">
        <v>67</v>
      </c>
    </row>
    <row r="220" spans="1:10" x14ac:dyDescent="0.35">
      <c r="A220" s="6" t="s">
        <v>276</v>
      </c>
      <c r="B220" s="7" t="s">
        <v>57</v>
      </c>
      <c r="C220" s="7" t="s">
        <v>14</v>
      </c>
      <c r="D220" s="7" t="s">
        <v>14</v>
      </c>
      <c r="E220" s="7" t="s">
        <v>30</v>
      </c>
      <c r="F220" s="7" t="s">
        <v>16</v>
      </c>
      <c r="G220" s="7" t="s">
        <v>17</v>
      </c>
      <c r="H220" s="7" t="s">
        <v>15</v>
      </c>
      <c r="I220" s="3" t="s">
        <v>24</v>
      </c>
      <c r="J220" s="3" t="s">
        <v>35</v>
      </c>
    </row>
    <row r="221" spans="1:10" x14ac:dyDescent="0.35">
      <c r="A221" s="6" t="s">
        <v>277</v>
      </c>
      <c r="B221" s="7" t="s">
        <v>81</v>
      </c>
      <c r="C221" s="7" t="s">
        <v>23</v>
      </c>
      <c r="D221" s="7" t="s">
        <v>23</v>
      </c>
      <c r="E221" s="7" t="s">
        <v>15</v>
      </c>
      <c r="F221" s="7" t="s">
        <v>15</v>
      </c>
      <c r="G221" s="7" t="s">
        <v>17</v>
      </c>
      <c r="H221" s="7" t="s">
        <v>15</v>
      </c>
      <c r="I221" s="3" t="s">
        <v>18</v>
      </c>
      <c r="J221" s="3" t="s">
        <v>67</v>
      </c>
    </row>
    <row r="222" spans="1:10" x14ac:dyDescent="0.35">
      <c r="A222" s="6" t="s">
        <v>278</v>
      </c>
      <c r="B222" s="7" t="s">
        <v>69</v>
      </c>
      <c r="C222" s="7" t="s">
        <v>70</v>
      </c>
      <c r="D222" s="7" t="s">
        <v>70</v>
      </c>
      <c r="E222" s="7" t="s">
        <v>30</v>
      </c>
      <c r="F222" s="7" t="s">
        <v>30</v>
      </c>
      <c r="G222" s="7" t="s">
        <v>15</v>
      </c>
      <c r="H222" s="7" t="s">
        <v>30</v>
      </c>
      <c r="I222" s="3" t="s">
        <v>18</v>
      </c>
      <c r="J222" s="3" t="s">
        <v>67</v>
      </c>
    </row>
    <row r="223" spans="1:10" x14ac:dyDescent="0.35">
      <c r="A223" s="6" t="s">
        <v>279</v>
      </c>
      <c r="B223" s="7" t="s">
        <v>22</v>
      </c>
      <c r="C223" s="7" t="s">
        <v>23</v>
      </c>
      <c r="D223" s="7" t="s">
        <v>23</v>
      </c>
      <c r="E223" s="7" t="s">
        <v>16</v>
      </c>
      <c r="F223" s="7" t="s">
        <v>15</v>
      </c>
      <c r="G223" s="7" t="s">
        <v>17</v>
      </c>
      <c r="H223" s="7" t="s">
        <v>16</v>
      </c>
      <c r="I223" s="3" t="s">
        <v>27</v>
      </c>
      <c r="J223" s="3" t="s">
        <v>31</v>
      </c>
    </row>
    <row r="224" spans="1:10" ht="31" x14ac:dyDescent="0.35">
      <c r="A224" s="6" t="s">
        <v>280</v>
      </c>
      <c r="B224" s="7" t="s">
        <v>22</v>
      </c>
      <c r="C224" s="7" t="s">
        <v>23</v>
      </c>
      <c r="D224" s="7" t="s">
        <v>23</v>
      </c>
      <c r="E224" s="7" t="s">
        <v>16</v>
      </c>
      <c r="F224" s="7" t="s">
        <v>15</v>
      </c>
      <c r="G224" s="7" t="s">
        <v>17</v>
      </c>
      <c r="H224" s="7" t="s">
        <v>16</v>
      </c>
      <c r="I224" s="3" t="s">
        <v>24</v>
      </c>
      <c r="J224" s="3" t="s">
        <v>25</v>
      </c>
    </row>
    <row r="225" spans="1:10" x14ac:dyDescent="0.35">
      <c r="A225" s="6" t="s">
        <v>281</v>
      </c>
      <c r="B225" s="7" t="s">
        <v>27</v>
      </c>
      <c r="C225" s="7" t="s">
        <v>28</v>
      </c>
      <c r="D225" s="7" t="s">
        <v>28</v>
      </c>
      <c r="E225" s="7" t="s">
        <v>29</v>
      </c>
      <c r="F225" s="7" t="s">
        <v>30</v>
      </c>
      <c r="G225" s="7" t="s">
        <v>15</v>
      </c>
      <c r="H225" s="7" t="s">
        <v>30</v>
      </c>
      <c r="I225" s="3" t="s">
        <v>27</v>
      </c>
      <c r="J225" s="3" t="s">
        <v>31</v>
      </c>
    </row>
    <row r="226" spans="1:10" x14ac:dyDescent="0.35">
      <c r="A226" s="6" t="s">
        <v>282</v>
      </c>
      <c r="B226" s="7" t="s">
        <v>46</v>
      </c>
      <c r="C226" s="7" t="s">
        <v>14</v>
      </c>
      <c r="D226" s="7" t="s">
        <v>14</v>
      </c>
      <c r="E226" s="7" t="s">
        <v>15</v>
      </c>
      <c r="F226" s="7" t="s">
        <v>16</v>
      </c>
      <c r="G226" s="7" t="s">
        <v>17</v>
      </c>
      <c r="H226" s="7" t="s">
        <v>16</v>
      </c>
      <c r="I226" s="3" t="s">
        <v>27</v>
      </c>
      <c r="J226" s="3" t="s">
        <v>31</v>
      </c>
    </row>
    <row r="227" spans="1:10" ht="31" x14ac:dyDescent="0.35">
      <c r="A227" s="6" t="s">
        <v>283</v>
      </c>
      <c r="B227" s="7" t="s">
        <v>48</v>
      </c>
      <c r="C227" s="7" t="s">
        <v>49</v>
      </c>
      <c r="D227" s="7" t="s">
        <v>49</v>
      </c>
      <c r="E227" s="7" t="s">
        <v>29</v>
      </c>
      <c r="F227" s="7" t="s">
        <v>49</v>
      </c>
      <c r="G227" s="7" t="s">
        <v>29</v>
      </c>
      <c r="H227" s="7" t="s">
        <v>29</v>
      </c>
      <c r="I227" s="3" t="s">
        <v>24</v>
      </c>
      <c r="J227" s="3" t="s">
        <v>25</v>
      </c>
    </row>
    <row r="228" spans="1:10" x14ac:dyDescent="0.35">
      <c r="A228" s="6" t="s">
        <v>284</v>
      </c>
      <c r="B228" s="7" t="s">
        <v>48</v>
      </c>
      <c r="C228" s="7" t="s">
        <v>49</v>
      </c>
      <c r="D228" s="7" t="s">
        <v>49</v>
      </c>
      <c r="E228" s="7" t="s">
        <v>29</v>
      </c>
      <c r="F228" s="7" t="s">
        <v>49</v>
      </c>
      <c r="G228" s="7" t="s">
        <v>30</v>
      </c>
      <c r="H228" s="7" t="s">
        <v>29</v>
      </c>
      <c r="I228" s="3" t="s">
        <v>27</v>
      </c>
      <c r="J228" s="3" t="s">
        <v>31</v>
      </c>
    </row>
    <row r="229" spans="1:10" ht="31" x14ac:dyDescent="0.35">
      <c r="A229" s="6" t="s">
        <v>285</v>
      </c>
      <c r="B229" s="7" t="s">
        <v>48</v>
      </c>
      <c r="C229" s="7" t="s">
        <v>49</v>
      </c>
      <c r="D229" s="7" t="s">
        <v>49</v>
      </c>
      <c r="E229" s="7" t="s">
        <v>29</v>
      </c>
      <c r="F229" s="7" t="s">
        <v>49</v>
      </c>
      <c r="G229" s="7" t="s">
        <v>29</v>
      </c>
      <c r="H229" s="7" t="s">
        <v>29</v>
      </c>
      <c r="I229" s="3" t="s">
        <v>24</v>
      </c>
      <c r="J229" s="3" t="s">
        <v>25</v>
      </c>
    </row>
    <row r="230" spans="1:10" x14ac:dyDescent="0.35">
      <c r="A230" s="6" t="s">
        <v>286</v>
      </c>
      <c r="B230" s="7" t="s">
        <v>57</v>
      </c>
      <c r="C230" s="7" t="s">
        <v>14</v>
      </c>
      <c r="D230" s="7" t="s">
        <v>14</v>
      </c>
      <c r="E230" s="7" t="s">
        <v>15</v>
      </c>
      <c r="F230" s="7" t="s">
        <v>16</v>
      </c>
      <c r="G230" s="7" t="s">
        <v>17</v>
      </c>
      <c r="H230" s="7" t="s">
        <v>15</v>
      </c>
      <c r="I230" s="3" t="s">
        <v>24</v>
      </c>
      <c r="J230" s="3" t="s">
        <v>35</v>
      </c>
    </row>
    <row r="231" spans="1:10" x14ac:dyDescent="0.35">
      <c r="A231" s="6" t="s">
        <v>287</v>
      </c>
      <c r="B231" s="7" t="s">
        <v>43</v>
      </c>
      <c r="C231" s="7" t="s">
        <v>14</v>
      </c>
      <c r="D231" s="7" t="s">
        <v>14</v>
      </c>
      <c r="E231" s="7" t="s">
        <v>30</v>
      </c>
      <c r="F231" s="7" t="s">
        <v>16</v>
      </c>
      <c r="G231" s="7" t="s">
        <v>17</v>
      </c>
      <c r="H231" s="7" t="s">
        <v>15</v>
      </c>
      <c r="I231" s="3" t="s">
        <v>18</v>
      </c>
      <c r="J231" s="3" t="s">
        <v>35</v>
      </c>
    </row>
    <row r="232" spans="1:10" x14ac:dyDescent="0.35">
      <c r="A232" s="6" t="s">
        <v>288</v>
      </c>
      <c r="B232" s="7" t="s">
        <v>69</v>
      </c>
      <c r="C232" s="7" t="s">
        <v>70</v>
      </c>
      <c r="D232" s="7" t="s">
        <v>70</v>
      </c>
      <c r="E232" s="7" t="s">
        <v>30</v>
      </c>
      <c r="F232" s="7" t="s">
        <v>30</v>
      </c>
      <c r="G232" s="7" t="s">
        <v>15</v>
      </c>
      <c r="H232" s="7" t="s">
        <v>30</v>
      </c>
      <c r="I232" s="3" t="s">
        <v>27</v>
      </c>
      <c r="J232" s="3" t="s">
        <v>31</v>
      </c>
    </row>
    <row r="233" spans="1:10" x14ac:dyDescent="0.35">
      <c r="A233" s="6" t="s">
        <v>289</v>
      </c>
      <c r="B233" s="7" t="s">
        <v>27</v>
      </c>
      <c r="C233" s="7" t="s">
        <v>28</v>
      </c>
      <c r="D233" s="7" t="s">
        <v>28</v>
      </c>
      <c r="E233" s="7" t="s">
        <v>29</v>
      </c>
      <c r="F233" s="7" t="s">
        <v>30</v>
      </c>
      <c r="G233" s="7" t="s">
        <v>15</v>
      </c>
      <c r="H233" s="7" t="s">
        <v>30</v>
      </c>
      <c r="I233" s="3" t="s">
        <v>27</v>
      </c>
      <c r="J233" s="3" t="s">
        <v>31</v>
      </c>
    </row>
    <row r="234" spans="1:10" x14ac:dyDescent="0.35">
      <c r="A234" s="6" t="s">
        <v>290</v>
      </c>
      <c r="B234" s="7" t="s">
        <v>27</v>
      </c>
      <c r="C234" s="7" t="s">
        <v>28</v>
      </c>
      <c r="D234" s="7" t="s">
        <v>28</v>
      </c>
      <c r="E234" s="7" t="s">
        <v>29</v>
      </c>
      <c r="F234" s="7" t="s">
        <v>30</v>
      </c>
      <c r="G234" s="7" t="s">
        <v>15</v>
      </c>
      <c r="H234" s="7" t="s">
        <v>30</v>
      </c>
      <c r="I234" s="3" t="s">
        <v>24</v>
      </c>
      <c r="J234" s="3" t="s">
        <v>25</v>
      </c>
    </row>
    <row r="235" spans="1:10" x14ac:dyDescent="0.35">
      <c r="A235" s="6" t="s">
        <v>291</v>
      </c>
      <c r="B235" s="7" t="s">
        <v>46</v>
      </c>
      <c r="C235" s="7" t="s">
        <v>14</v>
      </c>
      <c r="D235" s="7" t="s">
        <v>14</v>
      </c>
      <c r="E235" s="7" t="s">
        <v>15</v>
      </c>
      <c r="F235" s="7" t="s">
        <v>16</v>
      </c>
      <c r="G235" s="7" t="s">
        <v>17</v>
      </c>
      <c r="H235" s="7" t="s">
        <v>16</v>
      </c>
      <c r="I235" s="3" t="s">
        <v>27</v>
      </c>
      <c r="J235" s="3" t="s">
        <v>31</v>
      </c>
    </row>
    <row r="236" spans="1:10" x14ac:dyDescent="0.35">
      <c r="A236" s="6" t="s">
        <v>292</v>
      </c>
      <c r="B236" s="7" t="s">
        <v>27</v>
      </c>
      <c r="C236" s="7" t="s">
        <v>28</v>
      </c>
      <c r="D236" s="7" t="s">
        <v>28</v>
      </c>
      <c r="E236" s="7" t="s">
        <v>29</v>
      </c>
      <c r="F236" s="7" t="s">
        <v>30</v>
      </c>
      <c r="G236" s="7" t="s">
        <v>15</v>
      </c>
      <c r="H236" s="7" t="s">
        <v>30</v>
      </c>
      <c r="I236" s="3" t="s">
        <v>24</v>
      </c>
      <c r="J236" s="3" t="s">
        <v>25</v>
      </c>
    </row>
    <row r="237" spans="1:10" x14ac:dyDescent="0.35">
      <c r="A237" s="6" t="s">
        <v>293</v>
      </c>
      <c r="B237" s="7" t="s">
        <v>116</v>
      </c>
      <c r="C237" s="7" t="s">
        <v>41</v>
      </c>
      <c r="D237" s="7" t="s">
        <v>41</v>
      </c>
      <c r="E237" s="7" t="s">
        <v>29</v>
      </c>
      <c r="F237" s="7" t="s">
        <v>30</v>
      </c>
      <c r="G237" s="7" t="s">
        <v>30</v>
      </c>
      <c r="H237" s="7" t="s">
        <v>29</v>
      </c>
      <c r="I237" s="3" t="s">
        <v>27</v>
      </c>
      <c r="J237" s="3" t="s">
        <v>31</v>
      </c>
    </row>
    <row r="238" spans="1:10" x14ac:dyDescent="0.35">
      <c r="A238" s="6" t="s">
        <v>294</v>
      </c>
      <c r="B238" s="7" t="s">
        <v>116</v>
      </c>
      <c r="C238" s="7" t="s">
        <v>41</v>
      </c>
      <c r="D238" s="7" t="s">
        <v>41</v>
      </c>
      <c r="E238" s="7" t="s">
        <v>29</v>
      </c>
      <c r="F238" s="7" t="s">
        <v>30</v>
      </c>
      <c r="G238" s="7" t="s">
        <v>30</v>
      </c>
      <c r="H238" s="7" t="s">
        <v>29</v>
      </c>
      <c r="I238" s="3" t="s">
        <v>27</v>
      </c>
      <c r="J238" s="3" t="s">
        <v>31</v>
      </c>
    </row>
    <row r="239" spans="1:10" x14ac:dyDescent="0.35">
      <c r="A239" s="6" t="s">
        <v>295</v>
      </c>
      <c r="B239" s="7" t="s">
        <v>22</v>
      </c>
      <c r="C239" s="7" t="s">
        <v>23</v>
      </c>
      <c r="D239" s="7" t="s">
        <v>23</v>
      </c>
      <c r="E239" s="7" t="s">
        <v>16</v>
      </c>
      <c r="F239" s="7" t="s">
        <v>15</v>
      </c>
      <c r="G239" s="7" t="s">
        <v>17</v>
      </c>
      <c r="H239" s="7" t="s">
        <v>16</v>
      </c>
      <c r="I239" s="3" t="s">
        <v>27</v>
      </c>
      <c r="J239" s="3" t="s">
        <v>31</v>
      </c>
    </row>
    <row r="240" spans="1:10" x14ac:dyDescent="0.35">
      <c r="A240" s="6" t="s">
        <v>296</v>
      </c>
      <c r="B240" s="7" t="s">
        <v>43</v>
      </c>
      <c r="C240" s="7" t="s">
        <v>14</v>
      </c>
      <c r="D240" s="7" t="s">
        <v>14</v>
      </c>
      <c r="E240" s="7" t="s">
        <v>30</v>
      </c>
      <c r="F240" s="7" t="s">
        <v>16</v>
      </c>
      <c r="G240" s="7" t="s">
        <v>17</v>
      </c>
      <c r="H240" s="7" t="s">
        <v>15</v>
      </c>
      <c r="I240" s="3" t="s">
        <v>18</v>
      </c>
      <c r="J240" s="3" t="s">
        <v>35</v>
      </c>
    </row>
    <row r="241" spans="1:10" x14ac:dyDescent="0.35">
      <c r="A241" s="6" t="s">
        <v>297</v>
      </c>
      <c r="B241" s="7" t="s">
        <v>22</v>
      </c>
      <c r="C241" s="7" t="s">
        <v>23</v>
      </c>
      <c r="D241" s="7" t="s">
        <v>23</v>
      </c>
      <c r="E241" s="7" t="s">
        <v>16</v>
      </c>
      <c r="F241" s="7" t="s">
        <v>15</v>
      </c>
      <c r="G241" s="7" t="s">
        <v>17</v>
      </c>
      <c r="H241" s="7" t="s">
        <v>16</v>
      </c>
      <c r="I241" s="3" t="s">
        <v>27</v>
      </c>
      <c r="J241" s="3" t="s">
        <v>31</v>
      </c>
    </row>
    <row r="242" spans="1:10" x14ac:dyDescent="0.35">
      <c r="A242" s="6" t="s">
        <v>298</v>
      </c>
      <c r="B242" s="7" t="s">
        <v>48</v>
      </c>
      <c r="C242" s="7" t="s">
        <v>49</v>
      </c>
      <c r="D242" s="7" t="s">
        <v>49</v>
      </c>
      <c r="E242" s="7" t="s">
        <v>29</v>
      </c>
      <c r="F242" s="7" t="s">
        <v>49</v>
      </c>
      <c r="G242" s="7" t="s">
        <v>29</v>
      </c>
      <c r="H242" s="7" t="s">
        <v>29</v>
      </c>
      <c r="I242" s="3" t="s">
        <v>27</v>
      </c>
      <c r="J242" s="3" t="s">
        <v>31</v>
      </c>
    </row>
    <row r="243" spans="1:10" x14ac:dyDescent="0.35">
      <c r="A243" s="6" t="s">
        <v>299</v>
      </c>
      <c r="B243" s="7" t="s">
        <v>57</v>
      </c>
      <c r="C243" s="7" t="s">
        <v>14</v>
      </c>
      <c r="D243" s="7" t="s">
        <v>14</v>
      </c>
      <c r="E243" s="7" t="s">
        <v>15</v>
      </c>
      <c r="F243" s="7" t="s">
        <v>16</v>
      </c>
      <c r="G243" s="7" t="s">
        <v>17</v>
      </c>
      <c r="H243" s="7" t="s">
        <v>15</v>
      </c>
      <c r="I243" s="3" t="s">
        <v>18</v>
      </c>
      <c r="J243" s="3" t="s">
        <v>35</v>
      </c>
    </row>
    <row r="244" spans="1:10" x14ac:dyDescent="0.35">
      <c r="A244" s="6" t="s">
        <v>300</v>
      </c>
      <c r="B244" s="7" t="s">
        <v>57</v>
      </c>
      <c r="C244" s="7" t="s">
        <v>14</v>
      </c>
      <c r="D244" s="7" t="s">
        <v>14</v>
      </c>
      <c r="E244" s="7" t="s">
        <v>15</v>
      </c>
      <c r="F244" s="7" t="s">
        <v>16</v>
      </c>
      <c r="G244" s="7" t="s">
        <v>17</v>
      </c>
      <c r="H244" s="7" t="s">
        <v>15</v>
      </c>
      <c r="I244" s="3" t="s">
        <v>18</v>
      </c>
      <c r="J244" s="3" t="s">
        <v>35</v>
      </c>
    </row>
    <row r="245" spans="1:10" x14ac:dyDescent="0.35">
      <c r="A245" s="6" t="s">
        <v>301</v>
      </c>
      <c r="B245" s="7" t="s">
        <v>248</v>
      </c>
      <c r="C245" s="7" t="s">
        <v>34</v>
      </c>
      <c r="D245" s="7" t="s">
        <v>34</v>
      </c>
      <c r="E245" s="7" t="s">
        <v>34</v>
      </c>
      <c r="F245" s="7" t="s">
        <v>34</v>
      </c>
      <c r="G245" s="7" t="s">
        <v>249</v>
      </c>
      <c r="H245" s="7" t="s">
        <v>16</v>
      </c>
      <c r="I245" s="3" t="s">
        <v>27</v>
      </c>
      <c r="J245" s="3" t="s">
        <v>31</v>
      </c>
    </row>
    <row r="246" spans="1:10" ht="31" x14ac:dyDescent="0.35">
      <c r="A246" s="6" t="s">
        <v>302</v>
      </c>
      <c r="B246" s="7" t="s">
        <v>248</v>
      </c>
      <c r="C246" s="7" t="s">
        <v>34</v>
      </c>
      <c r="D246" s="7" t="s">
        <v>34</v>
      </c>
      <c r="E246" s="7" t="s">
        <v>34</v>
      </c>
      <c r="F246" s="7" t="s">
        <v>34</v>
      </c>
      <c r="G246" s="7" t="s">
        <v>249</v>
      </c>
      <c r="H246" s="7" t="s">
        <v>16</v>
      </c>
      <c r="I246" s="3" t="s">
        <v>24</v>
      </c>
      <c r="J246" s="3" t="s">
        <v>25</v>
      </c>
    </row>
    <row r="247" spans="1:10" x14ac:dyDescent="0.35">
      <c r="A247" s="6" t="s">
        <v>303</v>
      </c>
      <c r="B247" s="7" t="s">
        <v>184</v>
      </c>
      <c r="C247" s="7" t="s">
        <v>34</v>
      </c>
      <c r="D247" s="7" t="s">
        <v>34</v>
      </c>
      <c r="E247" s="7" t="s">
        <v>16</v>
      </c>
      <c r="F247" s="7" t="s">
        <v>34</v>
      </c>
      <c r="G247" s="7" t="s">
        <v>17</v>
      </c>
      <c r="H247" s="7" t="s">
        <v>16</v>
      </c>
      <c r="I247" s="3" t="s">
        <v>24</v>
      </c>
      <c r="J247" s="3" t="s">
        <v>67</v>
      </c>
    </row>
    <row r="248" spans="1:10" x14ac:dyDescent="0.35">
      <c r="A248" s="6" t="s">
        <v>304</v>
      </c>
      <c r="B248" s="7" t="s">
        <v>46</v>
      </c>
      <c r="C248" s="7" t="s">
        <v>14</v>
      </c>
      <c r="D248" s="7" t="s">
        <v>14</v>
      </c>
      <c r="E248" s="7" t="s">
        <v>15</v>
      </c>
      <c r="F248" s="7" t="s">
        <v>16</v>
      </c>
      <c r="G248" s="7" t="s">
        <v>17</v>
      </c>
      <c r="H248" s="7" t="s">
        <v>16</v>
      </c>
      <c r="I248" s="3" t="s">
        <v>18</v>
      </c>
      <c r="J248" s="3" t="s">
        <v>19</v>
      </c>
    </row>
    <row r="249" spans="1:10" x14ac:dyDescent="0.35">
      <c r="A249" s="6" t="s">
        <v>305</v>
      </c>
      <c r="B249" s="7" t="s">
        <v>27</v>
      </c>
      <c r="C249" s="7" t="s">
        <v>28</v>
      </c>
      <c r="D249" s="7" t="s">
        <v>28</v>
      </c>
      <c r="E249" s="7" t="s">
        <v>29</v>
      </c>
      <c r="F249" s="7" t="s">
        <v>30</v>
      </c>
      <c r="G249" s="7" t="s">
        <v>15</v>
      </c>
      <c r="H249" s="7" t="s">
        <v>30</v>
      </c>
      <c r="I249" s="3" t="s">
        <v>24</v>
      </c>
      <c r="J249" s="3" t="s">
        <v>25</v>
      </c>
    </row>
    <row r="250" spans="1:10" x14ac:dyDescent="0.35">
      <c r="A250" s="6" t="s">
        <v>306</v>
      </c>
      <c r="B250" s="7" t="s">
        <v>69</v>
      </c>
      <c r="C250" s="7" t="s">
        <v>70</v>
      </c>
      <c r="D250" s="7" t="s">
        <v>70</v>
      </c>
      <c r="E250" s="7" t="s">
        <v>30</v>
      </c>
      <c r="F250" s="7" t="s">
        <v>30</v>
      </c>
      <c r="G250" s="7" t="s">
        <v>15</v>
      </c>
      <c r="H250" s="7" t="s">
        <v>30</v>
      </c>
      <c r="I250" s="3" t="s">
        <v>27</v>
      </c>
      <c r="J250" s="3" t="s">
        <v>31</v>
      </c>
    </row>
    <row r="251" spans="1:10" x14ac:dyDescent="0.35">
      <c r="A251" s="6" t="s">
        <v>307</v>
      </c>
      <c r="B251" s="7" t="s">
        <v>27</v>
      </c>
      <c r="C251" s="7" t="s">
        <v>28</v>
      </c>
      <c r="D251" s="7" t="s">
        <v>28</v>
      </c>
      <c r="E251" s="7" t="s">
        <v>29</v>
      </c>
      <c r="F251" s="7" t="s">
        <v>30</v>
      </c>
      <c r="G251" s="7" t="s">
        <v>15</v>
      </c>
      <c r="H251" s="7" t="s">
        <v>30</v>
      </c>
      <c r="I251" s="3" t="s">
        <v>27</v>
      </c>
      <c r="J251" s="3" t="s">
        <v>31</v>
      </c>
    </row>
    <row r="252" spans="1:10" x14ac:dyDescent="0.35">
      <c r="A252" s="6" t="s">
        <v>308</v>
      </c>
      <c r="B252" s="7" t="s">
        <v>22</v>
      </c>
      <c r="C252" s="7" t="s">
        <v>23</v>
      </c>
      <c r="D252" s="7" t="s">
        <v>23</v>
      </c>
      <c r="E252" s="7" t="s">
        <v>16</v>
      </c>
      <c r="F252" s="7" t="s">
        <v>15</v>
      </c>
      <c r="G252" s="7" t="s">
        <v>17</v>
      </c>
      <c r="H252" s="7" t="s">
        <v>16</v>
      </c>
      <c r="I252" s="3" t="s">
        <v>27</v>
      </c>
      <c r="J252" s="3" t="s">
        <v>31</v>
      </c>
    </row>
    <row r="253" spans="1:10" x14ac:dyDescent="0.35">
      <c r="A253" s="6" t="s">
        <v>309</v>
      </c>
      <c r="B253" s="7" t="s">
        <v>48</v>
      </c>
      <c r="C253" s="7" t="s">
        <v>49</v>
      </c>
      <c r="D253" s="7" t="s">
        <v>49</v>
      </c>
      <c r="E253" s="7" t="s">
        <v>29</v>
      </c>
      <c r="F253" s="7" t="s">
        <v>49</v>
      </c>
      <c r="G253" s="7" t="s">
        <v>29</v>
      </c>
      <c r="H253" s="7" t="s">
        <v>29</v>
      </c>
      <c r="I253" s="3" t="s">
        <v>27</v>
      </c>
      <c r="J253" s="3" t="s">
        <v>31</v>
      </c>
    </row>
    <row r="254" spans="1:10" x14ac:dyDescent="0.35">
      <c r="A254" s="6" t="s">
        <v>310</v>
      </c>
      <c r="B254" s="7" t="s">
        <v>220</v>
      </c>
      <c r="C254" s="7" t="s">
        <v>23</v>
      </c>
      <c r="D254" s="7" t="s">
        <v>23</v>
      </c>
      <c r="E254" s="7" t="s">
        <v>16</v>
      </c>
      <c r="F254" s="7" t="s">
        <v>15</v>
      </c>
      <c r="G254" s="7" t="s">
        <v>17</v>
      </c>
      <c r="H254" s="7" t="s">
        <v>15</v>
      </c>
      <c r="I254" s="3" t="s">
        <v>18</v>
      </c>
      <c r="J254" s="3" t="s">
        <v>19</v>
      </c>
    </row>
    <row r="255" spans="1:10" x14ac:dyDescent="0.35">
      <c r="A255" s="6" t="s">
        <v>311</v>
      </c>
      <c r="B255" s="7" t="s">
        <v>64</v>
      </c>
      <c r="C255" s="7" t="s">
        <v>28</v>
      </c>
      <c r="D255" s="7" t="s">
        <v>28</v>
      </c>
      <c r="E255" s="7" t="s">
        <v>30</v>
      </c>
      <c r="F255" s="7" t="s">
        <v>30</v>
      </c>
      <c r="G255" s="7" t="s">
        <v>17</v>
      </c>
      <c r="H255" s="7" t="s">
        <v>15</v>
      </c>
      <c r="I255" s="3" t="s">
        <v>24</v>
      </c>
      <c r="J255" s="3" t="s">
        <v>25</v>
      </c>
    </row>
    <row r="256" spans="1:10" x14ac:dyDescent="0.35">
      <c r="A256" s="6" t="s">
        <v>312</v>
      </c>
      <c r="B256" s="7" t="s">
        <v>22</v>
      </c>
      <c r="C256" s="7" t="s">
        <v>23</v>
      </c>
      <c r="D256" s="7" t="s">
        <v>23</v>
      </c>
      <c r="E256" s="7" t="s">
        <v>16</v>
      </c>
      <c r="F256" s="7" t="s">
        <v>15</v>
      </c>
      <c r="G256" s="7" t="s">
        <v>17</v>
      </c>
      <c r="H256" s="7" t="s">
        <v>16</v>
      </c>
      <c r="I256" s="3" t="s">
        <v>27</v>
      </c>
      <c r="J256" s="3" t="s">
        <v>31</v>
      </c>
    </row>
    <row r="257" spans="1:10" x14ac:dyDescent="0.35">
      <c r="A257" s="6" t="s">
        <v>313</v>
      </c>
      <c r="B257" s="7" t="s">
        <v>13</v>
      </c>
      <c r="C257" s="7" t="s">
        <v>14</v>
      </c>
      <c r="D257" s="7" t="s">
        <v>14</v>
      </c>
      <c r="E257" s="7" t="s">
        <v>15</v>
      </c>
      <c r="F257" s="7" t="s">
        <v>16</v>
      </c>
      <c r="G257" s="7" t="s">
        <v>17</v>
      </c>
      <c r="H257" s="7" t="s">
        <v>15</v>
      </c>
      <c r="I257" s="3" t="s">
        <v>24</v>
      </c>
      <c r="J257" s="3" t="s">
        <v>19</v>
      </c>
    </row>
    <row r="258" spans="1:10" x14ac:dyDescent="0.35">
      <c r="A258" s="6" t="s">
        <v>314</v>
      </c>
      <c r="B258" s="7" t="s">
        <v>22</v>
      </c>
      <c r="C258" s="7" t="s">
        <v>23</v>
      </c>
      <c r="D258" s="7" t="s">
        <v>23</v>
      </c>
      <c r="E258" s="7" t="s">
        <v>16</v>
      </c>
      <c r="F258" s="7" t="s">
        <v>15</v>
      </c>
      <c r="G258" s="7" t="s">
        <v>17</v>
      </c>
      <c r="H258" s="7" t="s">
        <v>16</v>
      </c>
      <c r="I258" s="3" t="s">
        <v>24</v>
      </c>
      <c r="J258" s="3" t="s">
        <v>25</v>
      </c>
    </row>
    <row r="259" spans="1:10" x14ac:dyDescent="0.35">
      <c r="A259" s="6" t="s">
        <v>315</v>
      </c>
      <c r="B259" s="7" t="s">
        <v>220</v>
      </c>
      <c r="C259" s="7" t="s">
        <v>23</v>
      </c>
      <c r="D259" s="7" t="s">
        <v>23</v>
      </c>
      <c r="E259" s="7" t="s">
        <v>16</v>
      </c>
      <c r="F259" s="7" t="s">
        <v>15</v>
      </c>
      <c r="G259" s="7" t="s">
        <v>17</v>
      </c>
      <c r="H259" s="7" t="s">
        <v>15</v>
      </c>
      <c r="I259" s="3" t="s">
        <v>18</v>
      </c>
      <c r="J259" s="3" t="s">
        <v>19</v>
      </c>
    </row>
    <row r="260" spans="1:10" x14ac:dyDescent="0.35">
      <c r="A260" s="6" t="s">
        <v>316</v>
      </c>
      <c r="B260" s="7" t="s">
        <v>64</v>
      </c>
      <c r="C260" s="7" t="s">
        <v>28</v>
      </c>
      <c r="D260" s="7" t="s">
        <v>28</v>
      </c>
      <c r="E260" s="7" t="s">
        <v>30</v>
      </c>
      <c r="F260" s="7" t="s">
        <v>30</v>
      </c>
      <c r="G260" s="7" t="s">
        <v>17</v>
      </c>
      <c r="H260" s="7" t="s">
        <v>15</v>
      </c>
      <c r="I260" s="3" t="s">
        <v>24</v>
      </c>
      <c r="J260" s="3" t="s">
        <v>25</v>
      </c>
    </row>
    <row r="261" spans="1:10" x14ac:dyDescent="0.35">
      <c r="A261" s="6" t="s">
        <v>317</v>
      </c>
      <c r="B261" s="7" t="s">
        <v>13</v>
      </c>
      <c r="C261" s="7" t="s">
        <v>14</v>
      </c>
      <c r="D261" s="7" t="s">
        <v>14</v>
      </c>
      <c r="E261" s="7" t="s">
        <v>15</v>
      </c>
      <c r="F261" s="7" t="s">
        <v>16</v>
      </c>
      <c r="G261" s="7" t="s">
        <v>17</v>
      </c>
      <c r="H261" s="7" t="s">
        <v>15</v>
      </c>
      <c r="I261" s="3" t="s">
        <v>18</v>
      </c>
      <c r="J261" s="3" t="s">
        <v>19</v>
      </c>
    </row>
    <row r="262" spans="1:10" x14ac:dyDescent="0.35">
      <c r="A262" s="6" t="s">
        <v>318</v>
      </c>
      <c r="B262" s="7" t="s">
        <v>22</v>
      </c>
      <c r="C262" s="7" t="s">
        <v>23</v>
      </c>
      <c r="D262" s="7" t="s">
        <v>23</v>
      </c>
      <c r="E262" s="7" t="s">
        <v>16</v>
      </c>
      <c r="F262" s="7" t="s">
        <v>15</v>
      </c>
      <c r="G262" s="7" t="s">
        <v>17</v>
      </c>
      <c r="H262" s="7" t="s">
        <v>16</v>
      </c>
      <c r="I262" s="3" t="s">
        <v>24</v>
      </c>
      <c r="J262" s="3" t="s">
        <v>25</v>
      </c>
    </row>
    <row r="263" spans="1:10" x14ac:dyDescent="0.35">
      <c r="A263" s="6" t="s">
        <v>319</v>
      </c>
      <c r="B263" s="7" t="s">
        <v>69</v>
      </c>
      <c r="C263" s="7" t="s">
        <v>70</v>
      </c>
      <c r="D263" s="7" t="s">
        <v>70</v>
      </c>
      <c r="E263" s="7" t="s">
        <v>30</v>
      </c>
      <c r="F263" s="7" t="s">
        <v>30</v>
      </c>
      <c r="G263" s="7" t="s">
        <v>15</v>
      </c>
      <c r="H263" s="7" t="s">
        <v>30</v>
      </c>
      <c r="I263" s="3" t="s">
        <v>27</v>
      </c>
      <c r="J263" s="3" t="s">
        <v>31</v>
      </c>
    </row>
    <row r="264" spans="1:10" x14ac:dyDescent="0.35">
      <c r="A264" s="6" t="s">
        <v>320</v>
      </c>
      <c r="B264" s="7" t="s">
        <v>72</v>
      </c>
      <c r="C264" s="7" t="s">
        <v>28</v>
      </c>
      <c r="D264" s="7" t="s">
        <v>28</v>
      </c>
      <c r="E264" s="7" t="s">
        <v>29</v>
      </c>
      <c r="F264" s="7" t="s">
        <v>30</v>
      </c>
      <c r="G264" s="7" t="s">
        <v>30</v>
      </c>
      <c r="H264" s="7" t="s">
        <v>30</v>
      </c>
      <c r="I264" s="3" t="s">
        <v>27</v>
      </c>
      <c r="J264" s="3" t="s">
        <v>31</v>
      </c>
    </row>
    <row r="265" spans="1:10" x14ac:dyDescent="0.35">
      <c r="A265" s="6" t="s">
        <v>321</v>
      </c>
      <c r="B265" s="7" t="s">
        <v>30</v>
      </c>
      <c r="C265" s="7" t="s">
        <v>14</v>
      </c>
      <c r="D265" s="7" t="s">
        <v>14</v>
      </c>
      <c r="E265" s="7" t="s">
        <v>15</v>
      </c>
      <c r="F265" s="7" t="s">
        <v>16</v>
      </c>
      <c r="G265" s="7" t="s">
        <v>17</v>
      </c>
      <c r="H265" s="7" t="s">
        <v>15</v>
      </c>
      <c r="I265" s="3" t="s">
        <v>24</v>
      </c>
      <c r="J265" s="3" t="s">
        <v>35</v>
      </c>
    </row>
    <row r="266" spans="1:10" x14ac:dyDescent="0.35">
      <c r="A266" s="6" t="s">
        <v>322</v>
      </c>
      <c r="B266" s="7" t="s">
        <v>18</v>
      </c>
      <c r="C266" s="7" t="s">
        <v>28</v>
      </c>
      <c r="D266" s="7" t="s">
        <v>28</v>
      </c>
      <c r="E266" s="7" t="s">
        <v>29</v>
      </c>
      <c r="F266" s="7" t="s">
        <v>30</v>
      </c>
      <c r="G266" s="7" t="s">
        <v>29</v>
      </c>
      <c r="H266" s="7" t="s">
        <v>30</v>
      </c>
      <c r="I266" s="3" t="s">
        <v>27</v>
      </c>
      <c r="J266" s="3" t="s">
        <v>31</v>
      </c>
    </row>
    <row r="267" spans="1:10" x14ac:dyDescent="0.35">
      <c r="A267" s="6" t="s">
        <v>323</v>
      </c>
      <c r="B267" s="7" t="s">
        <v>46</v>
      </c>
      <c r="C267" s="7" t="s">
        <v>14</v>
      </c>
      <c r="D267" s="7" t="s">
        <v>14</v>
      </c>
      <c r="E267" s="7" t="s">
        <v>15</v>
      </c>
      <c r="F267" s="7" t="s">
        <v>16</v>
      </c>
      <c r="G267" s="7" t="s">
        <v>17</v>
      </c>
      <c r="H267" s="7" t="s">
        <v>16</v>
      </c>
      <c r="I267" s="3" t="s">
        <v>27</v>
      </c>
      <c r="J267" s="3" t="s">
        <v>31</v>
      </c>
    </row>
    <row r="268" spans="1:10" x14ac:dyDescent="0.35">
      <c r="A268" s="6" t="s">
        <v>324</v>
      </c>
      <c r="B268" s="7" t="s">
        <v>27</v>
      </c>
      <c r="C268" s="7" t="s">
        <v>28</v>
      </c>
      <c r="D268" s="7" t="s">
        <v>28</v>
      </c>
      <c r="E268" s="7" t="s">
        <v>29</v>
      </c>
      <c r="F268" s="7" t="s">
        <v>30</v>
      </c>
      <c r="G268" s="7" t="s">
        <v>15</v>
      </c>
      <c r="H268" s="7" t="s">
        <v>30</v>
      </c>
      <c r="I268" s="3" t="s">
        <v>24</v>
      </c>
      <c r="J268" s="3" t="s">
        <v>25</v>
      </c>
    </row>
    <row r="269" spans="1:10" x14ac:dyDescent="0.35">
      <c r="A269" s="6" t="s">
        <v>325</v>
      </c>
      <c r="B269" s="7" t="s">
        <v>184</v>
      </c>
      <c r="C269" s="7" t="s">
        <v>34</v>
      </c>
      <c r="D269" s="7" t="s">
        <v>34</v>
      </c>
      <c r="E269" s="7" t="s">
        <v>16</v>
      </c>
      <c r="F269" s="7" t="s">
        <v>34</v>
      </c>
      <c r="G269" s="7" t="s">
        <v>17</v>
      </c>
      <c r="H269" s="7" t="s">
        <v>16</v>
      </c>
      <c r="I269" s="3" t="s">
        <v>24</v>
      </c>
      <c r="J269" s="3" t="s">
        <v>67</v>
      </c>
    </row>
    <row r="270" spans="1:10" x14ac:dyDescent="0.35">
      <c r="A270" s="6" t="s">
        <v>326</v>
      </c>
      <c r="B270" s="7" t="s">
        <v>69</v>
      </c>
      <c r="C270" s="7" t="s">
        <v>70</v>
      </c>
      <c r="D270" s="7" t="s">
        <v>70</v>
      </c>
      <c r="E270" s="7" t="s">
        <v>30</v>
      </c>
      <c r="F270" s="7" t="s">
        <v>30</v>
      </c>
      <c r="G270" s="7" t="s">
        <v>15</v>
      </c>
      <c r="H270" s="7" t="s">
        <v>30</v>
      </c>
      <c r="I270" s="3" t="s">
        <v>27</v>
      </c>
      <c r="J270" s="3" t="s">
        <v>31</v>
      </c>
    </row>
    <row r="271" spans="1:10" x14ac:dyDescent="0.35">
      <c r="A271" s="6" t="s">
        <v>327</v>
      </c>
      <c r="B271" s="7" t="s">
        <v>69</v>
      </c>
      <c r="C271" s="7" t="s">
        <v>70</v>
      </c>
      <c r="D271" s="7" t="s">
        <v>70</v>
      </c>
      <c r="E271" s="7" t="s">
        <v>30</v>
      </c>
      <c r="F271" s="7" t="s">
        <v>30</v>
      </c>
      <c r="G271" s="7" t="s">
        <v>15</v>
      </c>
      <c r="H271" s="7" t="s">
        <v>30</v>
      </c>
      <c r="I271" s="3" t="s">
        <v>27</v>
      </c>
      <c r="J271" s="3" t="s">
        <v>31</v>
      </c>
    </row>
    <row r="272" spans="1:10" x14ac:dyDescent="0.35">
      <c r="A272" s="6" t="s">
        <v>328</v>
      </c>
      <c r="B272" s="7" t="s">
        <v>116</v>
      </c>
      <c r="C272" s="7" t="s">
        <v>41</v>
      </c>
      <c r="D272" s="7" t="s">
        <v>41</v>
      </c>
      <c r="E272" s="7" t="s">
        <v>29</v>
      </c>
      <c r="F272" s="7" t="s">
        <v>30</v>
      </c>
      <c r="G272" s="7" t="s">
        <v>30</v>
      </c>
      <c r="H272" s="7" t="s">
        <v>29</v>
      </c>
      <c r="I272" s="3" t="s">
        <v>18</v>
      </c>
      <c r="J272" s="3" t="s">
        <v>35</v>
      </c>
    </row>
    <row r="273" spans="1:10" x14ac:dyDescent="0.35">
      <c r="A273" s="6" t="s">
        <v>329</v>
      </c>
      <c r="B273" s="7" t="s">
        <v>69</v>
      </c>
      <c r="C273" s="7" t="s">
        <v>70</v>
      </c>
      <c r="D273" s="7" t="s">
        <v>70</v>
      </c>
      <c r="E273" s="7" t="s">
        <v>30</v>
      </c>
      <c r="F273" s="7" t="s">
        <v>30</v>
      </c>
      <c r="G273" s="7" t="s">
        <v>15</v>
      </c>
      <c r="H273" s="7" t="s">
        <v>30</v>
      </c>
      <c r="I273" s="3" t="s">
        <v>27</v>
      </c>
      <c r="J273" s="3" t="s">
        <v>31</v>
      </c>
    </row>
    <row r="274" spans="1:10" x14ac:dyDescent="0.35">
      <c r="A274" s="6" t="s">
        <v>330</v>
      </c>
      <c r="B274" s="7" t="s">
        <v>69</v>
      </c>
      <c r="C274" s="7" t="s">
        <v>70</v>
      </c>
      <c r="D274" s="7" t="s">
        <v>70</v>
      </c>
      <c r="E274" s="7" t="s">
        <v>30</v>
      </c>
      <c r="F274" s="7" t="s">
        <v>30</v>
      </c>
      <c r="G274" s="7" t="s">
        <v>15</v>
      </c>
      <c r="H274" s="7" t="s">
        <v>30</v>
      </c>
      <c r="I274" s="3" t="s">
        <v>24</v>
      </c>
      <c r="J274" s="3" t="s">
        <v>25</v>
      </c>
    </row>
    <row r="275" spans="1:10" x14ac:dyDescent="0.35">
      <c r="A275" s="6" t="s">
        <v>331</v>
      </c>
      <c r="B275" s="7" t="s">
        <v>27</v>
      </c>
      <c r="C275" s="7" t="s">
        <v>28</v>
      </c>
      <c r="D275" s="7" t="s">
        <v>28</v>
      </c>
      <c r="E275" s="7" t="s">
        <v>29</v>
      </c>
      <c r="F275" s="7" t="s">
        <v>30</v>
      </c>
      <c r="G275" s="7" t="s">
        <v>15</v>
      </c>
      <c r="H275" s="7" t="s">
        <v>30</v>
      </c>
      <c r="I275" s="3" t="s">
        <v>27</v>
      </c>
      <c r="J275" s="3" t="s">
        <v>31</v>
      </c>
    </row>
    <row r="276" spans="1:10" x14ac:dyDescent="0.35">
      <c r="A276" s="6" t="s">
        <v>332</v>
      </c>
      <c r="B276" s="7" t="s">
        <v>69</v>
      </c>
      <c r="C276" s="7" t="s">
        <v>70</v>
      </c>
      <c r="D276" s="7" t="s">
        <v>70</v>
      </c>
      <c r="E276" s="7" t="s">
        <v>30</v>
      </c>
      <c r="F276" s="7" t="s">
        <v>30</v>
      </c>
      <c r="G276" s="7" t="s">
        <v>15</v>
      </c>
      <c r="H276" s="7" t="s">
        <v>30</v>
      </c>
      <c r="I276" s="3" t="s">
        <v>27</v>
      </c>
      <c r="J276" s="3" t="s">
        <v>31</v>
      </c>
    </row>
    <row r="277" spans="1:10" x14ac:dyDescent="0.35">
      <c r="A277" s="6" t="s">
        <v>333</v>
      </c>
      <c r="B277" s="7" t="s">
        <v>69</v>
      </c>
      <c r="C277" s="7" t="s">
        <v>70</v>
      </c>
      <c r="D277" s="7" t="s">
        <v>70</v>
      </c>
      <c r="E277" s="7" t="s">
        <v>30</v>
      </c>
      <c r="F277" s="7" t="s">
        <v>30</v>
      </c>
      <c r="G277" s="7" t="s">
        <v>15</v>
      </c>
      <c r="H277" s="7" t="s">
        <v>30</v>
      </c>
      <c r="I277" s="3" t="s">
        <v>27</v>
      </c>
      <c r="J277" s="3" t="s">
        <v>31</v>
      </c>
    </row>
    <row r="278" spans="1:10" x14ac:dyDescent="0.35">
      <c r="A278" s="6" t="s">
        <v>334</v>
      </c>
      <c r="B278" s="7" t="s">
        <v>30</v>
      </c>
      <c r="C278" s="7" t="s">
        <v>14</v>
      </c>
      <c r="D278" s="7" t="s">
        <v>14</v>
      </c>
      <c r="E278" s="7" t="s">
        <v>15</v>
      </c>
      <c r="F278" s="7" t="s">
        <v>16</v>
      </c>
      <c r="G278" s="7" t="s">
        <v>17</v>
      </c>
      <c r="H278" s="7" t="s">
        <v>15</v>
      </c>
      <c r="I278" s="3" t="s">
        <v>24</v>
      </c>
      <c r="J278" s="3" t="s">
        <v>35</v>
      </c>
    </row>
    <row r="279" spans="1:10" x14ac:dyDescent="0.35">
      <c r="A279" s="6" t="s">
        <v>335</v>
      </c>
      <c r="B279" s="7" t="s">
        <v>46</v>
      </c>
      <c r="C279" s="7" t="s">
        <v>14</v>
      </c>
      <c r="D279" s="7" t="s">
        <v>14</v>
      </c>
      <c r="E279" s="7" t="s">
        <v>15</v>
      </c>
      <c r="F279" s="7" t="s">
        <v>16</v>
      </c>
      <c r="G279" s="7" t="s">
        <v>17</v>
      </c>
      <c r="H279" s="7" t="s">
        <v>16</v>
      </c>
      <c r="I279" s="3" t="s">
        <v>27</v>
      </c>
      <c r="J279" s="3" t="s">
        <v>31</v>
      </c>
    </row>
    <row r="280" spans="1:10" x14ac:dyDescent="0.35">
      <c r="A280" s="6" t="s">
        <v>336</v>
      </c>
      <c r="B280" s="7" t="s">
        <v>27</v>
      </c>
      <c r="C280" s="7" t="s">
        <v>28</v>
      </c>
      <c r="D280" s="7" t="s">
        <v>28</v>
      </c>
      <c r="E280" s="7" t="s">
        <v>29</v>
      </c>
      <c r="F280" s="7" t="s">
        <v>30</v>
      </c>
      <c r="G280" s="7" t="s">
        <v>15</v>
      </c>
      <c r="H280" s="7" t="s">
        <v>30</v>
      </c>
      <c r="I280" s="3" t="s">
        <v>24</v>
      </c>
      <c r="J280" s="3" t="s">
        <v>25</v>
      </c>
    </row>
    <row r="282" spans="1:10" x14ac:dyDescent="0.35">
      <c r="A282" s="4" t="s">
        <v>337</v>
      </c>
      <c r="B282" s="1"/>
      <c r="C282" s="1"/>
      <c r="D282" s="1"/>
      <c r="E282" s="1"/>
      <c r="F282" s="1"/>
      <c r="G282" s="1"/>
      <c r="H282" s="1"/>
      <c r="I282" s="1"/>
      <c r="J282" s="1"/>
    </row>
  </sheetData>
  <sheetProtection sheet="1" objects="1" scenarios="1"/>
  <mergeCells count="5">
    <mergeCell ref="A1:J1"/>
    <mergeCell ref="C2:H2"/>
    <mergeCell ref="I2:J2"/>
    <mergeCell ref="A2:A3"/>
    <mergeCell ref="B2:B3"/>
  </mergeCells>
  <pageMargins left="0.7" right="0.7" top="0.75" bottom="0.75" header="0.3" footer="0.3"/>
  <pageSetup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0"/>
  <sheetViews>
    <sheetView workbookViewId="0">
      <selection sqref="A1:S1"/>
    </sheetView>
  </sheetViews>
  <sheetFormatPr defaultRowHeight="15.5" x14ac:dyDescent="0.35"/>
  <cols>
    <col min="1" max="1" width="20.69140625" customWidth="1"/>
    <col min="6" max="7" width="15.84375" customWidth="1"/>
    <col min="11" max="11" width="12.69140625" customWidth="1"/>
    <col min="12" max="12" width="19.23046875" customWidth="1"/>
    <col min="14" max="14" width="12.23046875" customWidth="1"/>
    <col min="15" max="15" width="11.4609375" customWidth="1"/>
    <col min="16" max="16" width="11.765625" customWidth="1"/>
    <col min="17" max="17" width="19.61328125" customWidth="1"/>
    <col min="21" max="22" width="32.3828125" customWidth="1"/>
    <col min="23" max="23" width="32" customWidth="1"/>
    <col min="24" max="24" width="81.4609375" customWidth="1"/>
    <col min="26" max="26" width="34.69140625" customWidth="1"/>
    <col min="27" max="27" width="29" customWidth="1"/>
  </cols>
  <sheetData>
    <row r="1" spans="1:27" ht="47" customHeight="1" x14ac:dyDescent="0.35">
      <c r="A1" s="169" t="s">
        <v>419</v>
      </c>
      <c r="B1" s="169"/>
      <c r="C1" s="169"/>
      <c r="D1" s="169"/>
      <c r="E1" s="169"/>
      <c r="F1" s="169"/>
      <c r="G1" s="170"/>
      <c r="H1" s="170"/>
      <c r="I1" s="170"/>
      <c r="J1" s="170"/>
      <c r="K1" s="170"/>
      <c r="L1" s="170"/>
      <c r="M1" s="170"/>
      <c r="N1" s="170"/>
      <c r="O1" s="170"/>
      <c r="P1" s="170"/>
      <c r="Q1" s="170"/>
      <c r="R1" s="170"/>
      <c r="S1" s="170"/>
      <c r="T1" s="56"/>
      <c r="U1" s="167" t="s">
        <v>420</v>
      </c>
      <c r="V1" s="168"/>
      <c r="W1" s="168"/>
      <c r="X1" s="57"/>
      <c r="Y1" s="56"/>
      <c r="Z1" s="169" t="s">
        <v>421</v>
      </c>
      <c r="AA1" s="170"/>
    </row>
    <row r="2" spans="1:27" ht="46.5" x14ac:dyDescent="0.35">
      <c r="A2" s="44" t="s">
        <v>422</v>
      </c>
      <c r="B2" s="60" t="s">
        <v>8</v>
      </c>
      <c r="C2" s="60" t="s">
        <v>423</v>
      </c>
      <c r="D2" s="60" t="s">
        <v>424</v>
      </c>
      <c r="E2" s="60" t="s">
        <v>425</v>
      </c>
      <c r="F2" s="60" t="s">
        <v>426</v>
      </c>
      <c r="G2" s="60" t="s">
        <v>427</v>
      </c>
      <c r="H2" s="60" t="s">
        <v>428</v>
      </c>
      <c r="I2" s="60" t="s">
        <v>429</v>
      </c>
      <c r="J2" s="60" t="s">
        <v>430</v>
      </c>
      <c r="K2" s="61" t="s">
        <v>431</v>
      </c>
      <c r="L2" s="61" t="s">
        <v>395</v>
      </c>
      <c r="M2" s="60" t="s">
        <v>432</v>
      </c>
      <c r="N2" s="60" t="s">
        <v>433</v>
      </c>
      <c r="O2" s="60" t="s">
        <v>434</v>
      </c>
      <c r="P2" s="60" t="s">
        <v>435</v>
      </c>
      <c r="Q2" s="60" t="s">
        <v>436</v>
      </c>
      <c r="R2" s="60" t="s">
        <v>437</v>
      </c>
      <c r="S2" s="60" t="s">
        <v>438</v>
      </c>
      <c r="T2" s="50"/>
      <c r="U2" s="40" t="s">
        <v>394</v>
      </c>
      <c r="V2" s="40" t="s">
        <v>0</v>
      </c>
      <c r="W2" s="73" t="s">
        <v>439</v>
      </c>
      <c r="X2" s="58" t="s">
        <v>478</v>
      </c>
      <c r="Y2" s="51"/>
      <c r="Z2" s="41" t="s">
        <v>0</v>
      </c>
      <c r="AA2" s="48" t="s">
        <v>440</v>
      </c>
    </row>
    <row r="3" spans="1:27" ht="18" x14ac:dyDescent="0.35">
      <c r="A3" s="46" t="s">
        <v>441</v>
      </c>
      <c r="B3" s="46" t="s">
        <v>417</v>
      </c>
      <c r="C3" s="46" t="s">
        <v>442</v>
      </c>
      <c r="D3" s="46" t="s">
        <v>442</v>
      </c>
      <c r="E3" s="46" t="s">
        <v>417</v>
      </c>
      <c r="F3" s="46" t="s">
        <v>417</v>
      </c>
      <c r="G3" s="46" t="s">
        <v>417</v>
      </c>
      <c r="H3" s="46" t="s">
        <v>442</v>
      </c>
      <c r="I3" s="46" t="s">
        <v>417</v>
      </c>
      <c r="J3" s="46" t="s">
        <v>442</v>
      </c>
      <c r="K3" s="41" t="s">
        <v>443</v>
      </c>
      <c r="L3" s="41" t="s">
        <v>443</v>
      </c>
      <c r="M3" s="46" t="s">
        <v>442</v>
      </c>
      <c r="N3" s="46" t="s">
        <v>442</v>
      </c>
      <c r="O3" s="46" t="s">
        <v>442</v>
      </c>
      <c r="P3" s="46" t="s">
        <v>417</v>
      </c>
      <c r="Q3" s="46" t="s">
        <v>417</v>
      </c>
      <c r="R3" s="46" t="s">
        <v>442</v>
      </c>
      <c r="S3" s="46" t="s">
        <v>442</v>
      </c>
      <c r="T3" s="50"/>
      <c r="U3" s="47" t="s">
        <v>8</v>
      </c>
      <c r="V3" s="47" t="s">
        <v>8</v>
      </c>
      <c r="W3" s="84">
        <v>2</v>
      </c>
      <c r="X3" s="84"/>
      <c r="Y3" s="51"/>
      <c r="Z3" s="41" t="s">
        <v>8</v>
      </c>
      <c r="AA3" s="40">
        <v>7</v>
      </c>
    </row>
    <row r="4" spans="1:27" ht="18" x14ac:dyDescent="0.35">
      <c r="A4" s="58" t="s">
        <v>444</v>
      </c>
      <c r="B4" s="46">
        <v>90</v>
      </c>
      <c r="C4" s="46">
        <v>90</v>
      </c>
      <c r="D4" s="46">
        <v>90</v>
      </c>
      <c r="E4" s="46">
        <v>90</v>
      </c>
      <c r="F4" s="46">
        <v>35</v>
      </c>
      <c r="G4" s="46">
        <v>35</v>
      </c>
      <c r="H4" s="46">
        <v>90</v>
      </c>
      <c r="I4" s="46">
        <v>35</v>
      </c>
      <c r="J4" s="46">
        <v>90</v>
      </c>
      <c r="K4" s="41"/>
      <c r="L4" s="41"/>
      <c r="M4" s="46">
        <v>90</v>
      </c>
      <c r="N4" s="46">
        <v>90</v>
      </c>
      <c r="O4" s="46">
        <v>90</v>
      </c>
      <c r="P4" s="46">
        <v>90</v>
      </c>
      <c r="Q4" s="46">
        <v>90</v>
      </c>
      <c r="R4" s="46">
        <v>90</v>
      </c>
      <c r="S4" s="46">
        <v>90</v>
      </c>
      <c r="T4" s="37"/>
      <c r="U4" s="47" t="s">
        <v>423</v>
      </c>
      <c r="V4" s="39" t="s">
        <v>6</v>
      </c>
      <c r="W4" s="84">
        <v>3</v>
      </c>
      <c r="X4" s="126" t="s">
        <v>481</v>
      </c>
      <c r="Y4" s="37"/>
      <c r="Z4" s="14" t="s">
        <v>4</v>
      </c>
      <c r="AA4" s="40">
        <v>3</v>
      </c>
    </row>
    <row r="5" spans="1:27" ht="18" x14ac:dyDescent="0.35">
      <c r="A5" s="58" t="s">
        <v>29</v>
      </c>
      <c r="B5" s="42">
        <v>6</v>
      </c>
      <c r="C5" s="42">
        <v>115</v>
      </c>
      <c r="D5" s="42">
        <v>100</v>
      </c>
      <c r="E5" s="42">
        <v>6</v>
      </c>
      <c r="F5" s="42">
        <v>10</v>
      </c>
      <c r="G5" s="42">
        <v>12</v>
      </c>
      <c r="H5" s="42">
        <v>180</v>
      </c>
      <c r="I5" s="42">
        <v>25.4</v>
      </c>
      <c r="J5" s="42">
        <v>80</v>
      </c>
      <c r="K5" s="45">
        <v>4.6863387978142077</v>
      </c>
      <c r="L5" s="45">
        <v>6.9945355191256828</v>
      </c>
      <c r="M5" s="42">
        <v>140</v>
      </c>
      <c r="N5" s="42">
        <v>50</v>
      </c>
      <c r="O5" s="42">
        <v>40</v>
      </c>
      <c r="P5" s="42">
        <v>4</v>
      </c>
      <c r="Q5" s="42">
        <v>5.5</v>
      </c>
      <c r="R5" s="42">
        <v>80</v>
      </c>
      <c r="S5" s="42">
        <v>64</v>
      </c>
      <c r="T5" s="37"/>
      <c r="U5" s="47" t="s">
        <v>424</v>
      </c>
      <c r="V5" s="39" t="s">
        <v>6</v>
      </c>
      <c r="W5" s="84">
        <v>4</v>
      </c>
      <c r="X5" s="126" t="s">
        <v>481</v>
      </c>
      <c r="Y5" s="37"/>
      <c r="Z5" s="14" t="s">
        <v>5</v>
      </c>
      <c r="AA5" s="40">
        <v>4</v>
      </c>
    </row>
    <row r="6" spans="1:27" ht="18" x14ac:dyDescent="0.35">
      <c r="A6" s="58" t="s">
        <v>49</v>
      </c>
      <c r="B6" s="42">
        <v>6</v>
      </c>
      <c r="C6" s="42">
        <v>115</v>
      </c>
      <c r="D6" s="42">
        <v>100</v>
      </c>
      <c r="E6" s="42">
        <v>6</v>
      </c>
      <c r="F6" s="42">
        <v>10</v>
      </c>
      <c r="G6" s="42">
        <v>12</v>
      </c>
      <c r="H6" s="42">
        <v>180</v>
      </c>
      <c r="I6" s="42">
        <v>25.4</v>
      </c>
      <c r="J6" s="42">
        <v>80</v>
      </c>
      <c r="K6" s="45">
        <v>4.6863387978142077</v>
      </c>
      <c r="L6" s="45">
        <v>6.9945355191256828</v>
      </c>
      <c r="M6" s="42">
        <v>140</v>
      </c>
      <c r="N6" s="42">
        <v>50</v>
      </c>
      <c r="O6" s="42">
        <v>40</v>
      </c>
      <c r="P6" s="42">
        <v>4</v>
      </c>
      <c r="Q6" s="42">
        <v>5.5</v>
      </c>
      <c r="R6" s="42">
        <v>80</v>
      </c>
      <c r="S6" s="42">
        <v>64</v>
      </c>
      <c r="T6" s="37"/>
      <c r="U6" s="47" t="s">
        <v>425</v>
      </c>
      <c r="V6" s="39" t="s">
        <v>9</v>
      </c>
      <c r="W6" s="84">
        <v>5</v>
      </c>
      <c r="X6" s="84"/>
      <c r="Y6" s="37"/>
      <c r="Z6" s="14" t="s">
        <v>6</v>
      </c>
      <c r="AA6" s="40">
        <v>5</v>
      </c>
    </row>
    <row r="7" spans="1:27" ht="18" x14ac:dyDescent="0.35">
      <c r="A7" s="42" t="s">
        <v>445</v>
      </c>
      <c r="B7" s="42">
        <v>6</v>
      </c>
      <c r="C7" s="42">
        <v>115</v>
      </c>
      <c r="D7" s="42">
        <v>100</v>
      </c>
      <c r="E7" s="42">
        <v>6</v>
      </c>
      <c r="F7" s="42">
        <v>10</v>
      </c>
      <c r="G7" s="42">
        <v>12</v>
      </c>
      <c r="H7" s="42">
        <v>170</v>
      </c>
      <c r="I7" s="42">
        <v>24.4</v>
      </c>
      <c r="J7" s="42">
        <v>80</v>
      </c>
      <c r="K7" s="45">
        <v>4.6863387978142077</v>
      </c>
      <c r="L7" s="45">
        <v>6.9945355191256828</v>
      </c>
      <c r="M7" s="42">
        <v>130</v>
      </c>
      <c r="N7" s="42">
        <v>45</v>
      </c>
      <c r="O7" s="42">
        <v>34</v>
      </c>
      <c r="P7" s="42">
        <v>4</v>
      </c>
      <c r="Q7" s="42">
        <v>5.5</v>
      </c>
      <c r="R7" s="42">
        <v>80</v>
      </c>
      <c r="S7" s="42">
        <v>64</v>
      </c>
      <c r="T7" s="37"/>
      <c r="U7" s="47" t="s">
        <v>426</v>
      </c>
      <c r="V7" s="39" t="s">
        <v>6</v>
      </c>
      <c r="W7" s="84">
        <v>6</v>
      </c>
      <c r="X7" s="126" t="s">
        <v>481</v>
      </c>
      <c r="Y7" s="37"/>
      <c r="Z7" s="14" t="s">
        <v>7</v>
      </c>
      <c r="AA7" s="40">
        <v>6</v>
      </c>
    </row>
    <row r="8" spans="1:27" ht="18" x14ac:dyDescent="0.35">
      <c r="A8" s="42" t="s">
        <v>30</v>
      </c>
      <c r="B8" s="42">
        <v>6</v>
      </c>
      <c r="C8" s="42">
        <v>88</v>
      </c>
      <c r="D8" s="42">
        <v>70</v>
      </c>
      <c r="E8" s="42">
        <v>5.5</v>
      </c>
      <c r="F8" s="42">
        <v>9</v>
      </c>
      <c r="G8" s="42">
        <v>11</v>
      </c>
      <c r="H8" s="42">
        <v>160</v>
      </c>
      <c r="I8" s="42">
        <v>23.4</v>
      </c>
      <c r="J8" s="42">
        <v>80</v>
      </c>
      <c r="K8" s="45">
        <v>4.6863387978142077</v>
      </c>
      <c r="L8" s="45">
        <v>6.9945355191256828</v>
      </c>
      <c r="M8" s="42">
        <v>120</v>
      </c>
      <c r="N8" s="42">
        <v>40</v>
      </c>
      <c r="O8" s="42">
        <v>34</v>
      </c>
      <c r="P8" s="42">
        <v>4</v>
      </c>
      <c r="Q8" s="42">
        <v>5</v>
      </c>
      <c r="R8" s="42">
        <v>70</v>
      </c>
      <c r="S8" s="42">
        <v>56</v>
      </c>
      <c r="T8" s="37"/>
      <c r="U8" s="47" t="s">
        <v>427</v>
      </c>
      <c r="V8" s="39" t="s">
        <v>6</v>
      </c>
      <c r="W8" s="84">
        <v>7</v>
      </c>
      <c r="X8" s="126" t="s">
        <v>481</v>
      </c>
      <c r="Y8" s="37"/>
      <c r="Z8" s="14" t="s">
        <v>9</v>
      </c>
      <c r="AA8" s="40">
        <v>8</v>
      </c>
    </row>
    <row r="9" spans="1:27" ht="18" x14ac:dyDescent="0.35">
      <c r="A9" s="42" t="s">
        <v>41</v>
      </c>
      <c r="B9" s="42">
        <v>6</v>
      </c>
      <c r="C9" s="42">
        <v>88</v>
      </c>
      <c r="D9" s="42">
        <v>70</v>
      </c>
      <c r="E9" s="42">
        <v>5.5</v>
      </c>
      <c r="F9" s="42">
        <v>9</v>
      </c>
      <c r="G9" s="42">
        <v>11</v>
      </c>
      <c r="H9" s="42">
        <v>160</v>
      </c>
      <c r="I9" s="42">
        <v>23.4</v>
      </c>
      <c r="J9" s="42">
        <v>80</v>
      </c>
      <c r="K9" s="45">
        <v>4.6863387978142077</v>
      </c>
      <c r="L9" s="45">
        <v>6.9945355191256828</v>
      </c>
      <c r="M9" s="42">
        <v>120</v>
      </c>
      <c r="N9" s="42">
        <v>40</v>
      </c>
      <c r="O9" s="42">
        <v>34</v>
      </c>
      <c r="P9" s="42">
        <v>4</v>
      </c>
      <c r="Q9" s="42">
        <v>5</v>
      </c>
      <c r="R9" s="42">
        <v>70</v>
      </c>
      <c r="S9" s="42">
        <v>56</v>
      </c>
      <c r="T9" s="37"/>
      <c r="U9" s="47" t="s">
        <v>428</v>
      </c>
      <c r="V9" s="39" t="s">
        <v>4</v>
      </c>
      <c r="W9" s="84">
        <v>8</v>
      </c>
      <c r="X9" s="126" t="s">
        <v>482</v>
      </c>
      <c r="Y9" s="37"/>
      <c r="Z9" s="37"/>
      <c r="AA9" s="37"/>
    </row>
    <row r="10" spans="1:27" ht="18" x14ac:dyDescent="0.35">
      <c r="A10" s="42" t="s">
        <v>28</v>
      </c>
      <c r="B10" s="42">
        <v>6</v>
      </c>
      <c r="C10" s="42">
        <v>88</v>
      </c>
      <c r="D10" s="42">
        <v>70</v>
      </c>
      <c r="E10" s="42">
        <v>5.5</v>
      </c>
      <c r="F10" s="42">
        <v>9</v>
      </c>
      <c r="G10" s="42">
        <v>11</v>
      </c>
      <c r="H10" s="42">
        <v>150</v>
      </c>
      <c r="I10" s="42">
        <v>22.5</v>
      </c>
      <c r="J10" s="42">
        <v>80</v>
      </c>
      <c r="K10" s="45">
        <v>4.6863387978142077</v>
      </c>
      <c r="L10" s="45">
        <v>6.9945355191256828</v>
      </c>
      <c r="M10" s="42">
        <v>110</v>
      </c>
      <c r="N10" s="42">
        <v>40</v>
      </c>
      <c r="O10" s="42">
        <v>30</v>
      </c>
      <c r="P10" s="42">
        <v>4</v>
      </c>
      <c r="Q10" s="42">
        <v>5</v>
      </c>
      <c r="R10" s="42">
        <v>70</v>
      </c>
      <c r="S10" s="42">
        <v>56</v>
      </c>
      <c r="T10" s="37"/>
      <c r="U10" s="47" t="s">
        <v>429</v>
      </c>
      <c r="V10" s="39" t="s">
        <v>4</v>
      </c>
      <c r="W10" s="84">
        <v>9</v>
      </c>
      <c r="X10" s="126" t="s">
        <v>482</v>
      </c>
      <c r="Y10" s="37"/>
      <c r="Z10" s="37"/>
      <c r="AA10" s="37"/>
    </row>
    <row r="11" spans="1:27" ht="18" x14ac:dyDescent="0.35">
      <c r="A11" s="58" t="s">
        <v>15</v>
      </c>
      <c r="B11" s="42">
        <v>4</v>
      </c>
      <c r="C11" s="42">
        <v>75</v>
      </c>
      <c r="D11" s="42">
        <v>60</v>
      </c>
      <c r="E11" s="42">
        <v>4.5</v>
      </c>
      <c r="F11" s="42">
        <v>7</v>
      </c>
      <c r="G11" s="42">
        <v>9</v>
      </c>
      <c r="H11" s="42">
        <v>140</v>
      </c>
      <c r="I11" s="42">
        <v>21.5</v>
      </c>
      <c r="J11" s="42">
        <v>70</v>
      </c>
      <c r="K11" s="45">
        <v>4.1005464480874316</v>
      </c>
      <c r="L11" s="45">
        <v>6.1202185792349724</v>
      </c>
      <c r="M11" s="42">
        <v>100</v>
      </c>
      <c r="N11" s="42">
        <v>35</v>
      </c>
      <c r="O11" s="42">
        <v>25</v>
      </c>
      <c r="P11" s="42">
        <v>3.5</v>
      </c>
      <c r="Q11" s="42">
        <v>4.5</v>
      </c>
      <c r="R11" s="42">
        <v>60</v>
      </c>
      <c r="S11" s="42">
        <v>48</v>
      </c>
      <c r="T11" s="37"/>
      <c r="U11" s="47" t="s">
        <v>430</v>
      </c>
      <c r="V11" s="39" t="s">
        <v>6</v>
      </c>
      <c r="W11" s="84">
        <v>10</v>
      </c>
      <c r="X11" s="84"/>
      <c r="Y11" s="37"/>
      <c r="Z11" s="37"/>
      <c r="AA11" s="37"/>
    </row>
    <row r="12" spans="1:27" ht="18" x14ac:dyDescent="0.35">
      <c r="A12" s="58" t="s">
        <v>446</v>
      </c>
      <c r="B12" s="42">
        <v>4</v>
      </c>
      <c r="C12" s="42">
        <v>75</v>
      </c>
      <c r="D12" s="42">
        <v>60</v>
      </c>
      <c r="E12" s="42">
        <v>4.5</v>
      </c>
      <c r="F12" s="42">
        <v>7</v>
      </c>
      <c r="G12" s="42">
        <v>9</v>
      </c>
      <c r="H12" s="42">
        <v>140</v>
      </c>
      <c r="I12" s="42">
        <v>21.5</v>
      </c>
      <c r="J12" s="42">
        <v>70</v>
      </c>
      <c r="K12" s="45">
        <v>4.1005464480874316</v>
      </c>
      <c r="L12" s="45">
        <v>6.1202185792349724</v>
      </c>
      <c r="M12" s="42">
        <v>100</v>
      </c>
      <c r="N12" s="42">
        <v>35</v>
      </c>
      <c r="O12" s="42">
        <v>25</v>
      </c>
      <c r="P12" s="42">
        <v>3.5</v>
      </c>
      <c r="Q12" s="42">
        <v>4.5</v>
      </c>
      <c r="R12" s="42">
        <v>60</v>
      </c>
      <c r="S12" s="42">
        <v>48</v>
      </c>
      <c r="T12" s="37"/>
      <c r="U12" s="38" t="s">
        <v>395</v>
      </c>
      <c r="V12" s="39" t="s">
        <v>9</v>
      </c>
      <c r="W12" s="84">
        <v>12</v>
      </c>
      <c r="X12" s="127" t="s">
        <v>480</v>
      </c>
      <c r="Y12" s="37"/>
      <c r="Z12" s="37"/>
      <c r="AA12" s="37"/>
    </row>
    <row r="13" spans="1:27" ht="18" x14ac:dyDescent="0.35">
      <c r="A13" s="58" t="s">
        <v>70</v>
      </c>
      <c r="B13" s="42">
        <v>4</v>
      </c>
      <c r="C13" s="42">
        <v>75</v>
      </c>
      <c r="D13" s="42">
        <v>60</v>
      </c>
      <c r="E13" s="42">
        <v>4.5</v>
      </c>
      <c r="F13" s="42">
        <v>7</v>
      </c>
      <c r="G13" s="42">
        <v>9</v>
      </c>
      <c r="H13" s="42">
        <v>130</v>
      </c>
      <c r="I13" s="42">
        <v>20.5</v>
      </c>
      <c r="J13" s="42">
        <v>70</v>
      </c>
      <c r="K13" s="45">
        <v>4.1005464480874316</v>
      </c>
      <c r="L13" s="45">
        <v>6.1202185792349724</v>
      </c>
      <c r="M13" s="42">
        <v>100</v>
      </c>
      <c r="N13" s="42">
        <v>35</v>
      </c>
      <c r="O13" s="42">
        <v>25</v>
      </c>
      <c r="P13" s="42">
        <v>3.5</v>
      </c>
      <c r="Q13" s="42">
        <v>4.5</v>
      </c>
      <c r="R13" s="42">
        <v>60</v>
      </c>
      <c r="S13" s="42">
        <v>48</v>
      </c>
      <c r="T13" s="37"/>
      <c r="U13" s="38" t="s">
        <v>431</v>
      </c>
      <c r="V13" s="39" t="s">
        <v>9</v>
      </c>
      <c r="W13" s="84">
        <v>11</v>
      </c>
      <c r="X13" s="127" t="s">
        <v>479</v>
      </c>
      <c r="Y13" s="37"/>
      <c r="Z13" s="37"/>
      <c r="AA13" s="37"/>
    </row>
    <row r="14" spans="1:27" ht="18" x14ac:dyDescent="0.35">
      <c r="A14" s="58" t="s">
        <v>16</v>
      </c>
      <c r="B14" s="42">
        <v>4</v>
      </c>
      <c r="C14" s="42">
        <v>63</v>
      </c>
      <c r="D14" s="42">
        <v>50</v>
      </c>
      <c r="E14" s="42">
        <v>3.5</v>
      </c>
      <c r="F14" s="42">
        <v>4.5</v>
      </c>
      <c r="G14" s="42">
        <v>6</v>
      </c>
      <c r="H14" s="42">
        <v>120</v>
      </c>
      <c r="I14" s="42">
        <v>19.5</v>
      </c>
      <c r="J14" s="42">
        <v>60</v>
      </c>
      <c r="K14" s="45">
        <v>3.5147540983606556</v>
      </c>
      <c r="L14" s="45">
        <v>5.2459016393442619</v>
      </c>
      <c r="M14" s="42">
        <v>90</v>
      </c>
      <c r="N14" s="42">
        <v>25</v>
      </c>
      <c r="O14" s="42">
        <v>18</v>
      </c>
      <c r="P14" s="42">
        <v>3</v>
      </c>
      <c r="Q14" s="42">
        <v>4</v>
      </c>
      <c r="R14" s="42">
        <v>50</v>
      </c>
      <c r="S14" s="42">
        <v>40</v>
      </c>
      <c r="T14" s="37"/>
      <c r="U14" s="38" t="s">
        <v>432</v>
      </c>
      <c r="V14" s="39" t="s">
        <v>5</v>
      </c>
      <c r="W14" s="84">
        <v>13</v>
      </c>
      <c r="X14" s="84"/>
      <c r="Y14" s="37"/>
      <c r="Z14" s="37"/>
      <c r="AA14" s="37"/>
    </row>
    <row r="15" spans="1:27" ht="18" x14ac:dyDescent="0.35">
      <c r="A15" s="58" t="s">
        <v>450</v>
      </c>
      <c r="B15" s="42">
        <v>4</v>
      </c>
      <c r="C15" s="42">
        <v>63</v>
      </c>
      <c r="D15" s="42">
        <v>50</v>
      </c>
      <c r="E15" s="42">
        <v>3.5</v>
      </c>
      <c r="F15" s="42">
        <v>4.5</v>
      </c>
      <c r="G15" s="42">
        <v>6</v>
      </c>
      <c r="H15" s="42">
        <v>120</v>
      </c>
      <c r="I15" s="42">
        <v>19.5</v>
      </c>
      <c r="J15" s="42">
        <v>60</v>
      </c>
      <c r="K15" s="45">
        <v>3.5147540983606556</v>
      </c>
      <c r="L15" s="45">
        <v>5.2459016393442619</v>
      </c>
      <c r="M15" s="42">
        <v>90</v>
      </c>
      <c r="N15" s="42">
        <v>25</v>
      </c>
      <c r="O15" s="42">
        <v>18</v>
      </c>
      <c r="P15" s="42">
        <v>3</v>
      </c>
      <c r="Q15" s="42">
        <v>4</v>
      </c>
      <c r="R15" s="42">
        <v>50</v>
      </c>
      <c r="S15" s="42">
        <v>40</v>
      </c>
      <c r="T15" s="37"/>
      <c r="U15" s="38" t="s">
        <v>433</v>
      </c>
      <c r="V15" s="39" t="s">
        <v>7</v>
      </c>
      <c r="W15" s="84">
        <v>14</v>
      </c>
      <c r="X15" s="84"/>
      <c r="Y15" s="37"/>
      <c r="Z15" s="37"/>
      <c r="AA15" s="37"/>
    </row>
    <row r="16" spans="1:27" ht="18" x14ac:dyDescent="0.35">
      <c r="A16" s="58" t="s">
        <v>451</v>
      </c>
      <c r="B16" s="42">
        <v>4</v>
      </c>
      <c r="C16" s="42">
        <v>63</v>
      </c>
      <c r="D16" s="42">
        <v>50</v>
      </c>
      <c r="E16" s="42">
        <v>3.5</v>
      </c>
      <c r="F16" s="42">
        <v>4.5</v>
      </c>
      <c r="G16" s="42">
        <v>6</v>
      </c>
      <c r="H16" s="42">
        <v>100</v>
      </c>
      <c r="I16" s="42">
        <v>17.5</v>
      </c>
      <c r="J16" s="42">
        <v>60</v>
      </c>
      <c r="K16" s="45">
        <v>3.5147540983606556</v>
      </c>
      <c r="L16" s="45">
        <v>5.2459016393442619</v>
      </c>
      <c r="M16" s="42">
        <v>90</v>
      </c>
      <c r="N16" s="42">
        <v>25</v>
      </c>
      <c r="O16" s="42">
        <v>18</v>
      </c>
      <c r="P16" s="42">
        <v>3</v>
      </c>
      <c r="Q16" s="42">
        <v>4</v>
      </c>
      <c r="R16" s="42">
        <v>50</v>
      </c>
      <c r="S16" s="42">
        <v>40</v>
      </c>
      <c r="T16" s="37"/>
      <c r="U16" s="38" t="s">
        <v>434</v>
      </c>
      <c r="V16" s="39" t="s">
        <v>7</v>
      </c>
      <c r="W16" s="84">
        <v>15</v>
      </c>
      <c r="X16" s="84"/>
      <c r="Y16" s="37"/>
      <c r="Z16" s="37"/>
      <c r="AA16" s="37"/>
    </row>
    <row r="17" spans="1:24" ht="18" x14ac:dyDescent="0.35">
      <c r="A17" s="58" t="s">
        <v>34</v>
      </c>
      <c r="B17" s="42">
        <v>4</v>
      </c>
      <c r="C17" s="42">
        <v>38</v>
      </c>
      <c r="D17" s="42">
        <v>30</v>
      </c>
      <c r="E17" s="42">
        <v>3</v>
      </c>
      <c r="F17" s="42">
        <v>3</v>
      </c>
      <c r="G17" s="42">
        <v>4</v>
      </c>
      <c r="H17" s="42">
        <v>80</v>
      </c>
      <c r="I17" s="42">
        <v>15.5</v>
      </c>
      <c r="J17" s="42">
        <v>60</v>
      </c>
      <c r="K17" s="45">
        <v>3.5147540983606556</v>
      </c>
      <c r="L17" s="45">
        <v>5.2459016393442619</v>
      </c>
      <c r="M17" s="42">
        <v>80</v>
      </c>
      <c r="N17" s="42">
        <v>20</v>
      </c>
      <c r="O17" s="42">
        <v>15</v>
      </c>
      <c r="P17" s="42">
        <v>3</v>
      </c>
      <c r="Q17" s="42">
        <v>3</v>
      </c>
      <c r="R17" s="42">
        <v>30</v>
      </c>
      <c r="S17" s="42">
        <v>24</v>
      </c>
      <c r="T17" s="37"/>
      <c r="U17" s="38" t="s">
        <v>484</v>
      </c>
      <c r="V17" s="39" t="s">
        <v>9</v>
      </c>
      <c r="W17" s="84">
        <v>17</v>
      </c>
      <c r="X17" s="59" t="s">
        <v>486</v>
      </c>
    </row>
    <row r="18" spans="1:24" ht="18" x14ac:dyDescent="0.35">
      <c r="A18" s="52"/>
      <c r="B18" s="52"/>
      <c r="C18" s="52"/>
      <c r="D18" s="52"/>
      <c r="E18" s="52"/>
      <c r="F18" s="52"/>
      <c r="G18" s="52"/>
      <c r="H18" s="52"/>
      <c r="I18" s="52"/>
      <c r="J18" s="52"/>
      <c r="K18" s="53"/>
      <c r="L18" s="53"/>
      <c r="M18" s="52"/>
      <c r="N18" s="52"/>
      <c r="O18" s="52"/>
      <c r="P18" s="52"/>
      <c r="Q18" s="52"/>
      <c r="R18" s="52"/>
      <c r="S18" s="52"/>
      <c r="T18" s="37"/>
      <c r="U18" s="38" t="s">
        <v>435</v>
      </c>
      <c r="V18" s="39" t="s">
        <v>9</v>
      </c>
      <c r="W18" s="84">
        <v>16</v>
      </c>
      <c r="X18" s="131" t="s">
        <v>485</v>
      </c>
    </row>
    <row r="19" spans="1:24" ht="18" x14ac:dyDescent="0.35">
      <c r="A19" s="52"/>
      <c r="B19" s="54"/>
      <c r="C19" s="54"/>
      <c r="D19" s="54"/>
      <c r="E19" s="54"/>
      <c r="F19" s="54"/>
      <c r="G19" s="54"/>
      <c r="H19" s="54"/>
      <c r="I19" s="54"/>
      <c r="J19" s="54"/>
      <c r="K19" s="55"/>
      <c r="L19" s="55"/>
      <c r="M19" s="54"/>
      <c r="N19" s="54"/>
      <c r="O19" s="54"/>
      <c r="P19" s="54"/>
      <c r="Q19" s="54"/>
      <c r="R19" s="54"/>
      <c r="S19" s="54"/>
      <c r="T19" s="37"/>
      <c r="U19" s="38" t="s">
        <v>437</v>
      </c>
      <c r="V19" s="39" t="s">
        <v>6</v>
      </c>
      <c r="W19" s="84">
        <v>18</v>
      </c>
      <c r="X19" s="126" t="s">
        <v>481</v>
      </c>
    </row>
    <row r="20" spans="1:24" ht="18" x14ac:dyDescent="0.35">
      <c r="A20" s="43"/>
      <c r="B20" s="37"/>
      <c r="C20" s="37"/>
      <c r="D20" s="37"/>
      <c r="E20" s="37"/>
      <c r="F20" s="37"/>
      <c r="G20" s="37"/>
      <c r="H20" s="37"/>
      <c r="I20" s="37"/>
      <c r="J20" s="37"/>
      <c r="L20" s="37"/>
      <c r="M20" s="37"/>
      <c r="N20" s="37"/>
      <c r="O20" s="37"/>
      <c r="P20" s="37"/>
      <c r="R20" s="37"/>
      <c r="S20" s="37"/>
      <c r="T20" s="37"/>
      <c r="U20" s="59" t="s">
        <v>438</v>
      </c>
      <c r="V20" s="39" t="s">
        <v>6</v>
      </c>
      <c r="W20" s="49">
        <v>19</v>
      </c>
      <c r="X20" s="126" t="s">
        <v>481</v>
      </c>
    </row>
    <row r="21" spans="1:24" x14ac:dyDescent="0.35">
      <c r="A21" s="37"/>
      <c r="B21" s="37"/>
      <c r="C21" s="37"/>
      <c r="D21" s="37"/>
      <c r="E21" s="37"/>
      <c r="F21" s="37"/>
      <c r="G21" s="37"/>
      <c r="H21" s="37"/>
      <c r="I21" s="37"/>
      <c r="J21" s="37"/>
      <c r="K21" s="43"/>
      <c r="L21" s="37"/>
      <c r="M21" s="37"/>
      <c r="N21" s="37"/>
      <c r="O21" s="37"/>
      <c r="P21" s="37"/>
      <c r="R21" s="37"/>
      <c r="S21" s="37"/>
      <c r="T21" s="37"/>
      <c r="U21" s="37"/>
      <c r="V21" s="37"/>
      <c r="W21" s="37"/>
      <c r="X21" s="37"/>
    </row>
    <row r="22" spans="1:24" x14ac:dyDescent="0.35">
      <c r="A22" s="37"/>
      <c r="B22" s="37"/>
      <c r="C22" s="37"/>
      <c r="D22" s="37"/>
      <c r="E22" s="37"/>
      <c r="F22" s="37"/>
      <c r="G22" s="37"/>
      <c r="H22" s="37"/>
      <c r="I22" s="37"/>
      <c r="J22" s="37"/>
      <c r="K22" s="37"/>
      <c r="M22" s="37"/>
      <c r="N22" s="37"/>
      <c r="O22" s="37"/>
      <c r="P22" s="37"/>
      <c r="R22" s="37"/>
      <c r="S22" s="37"/>
      <c r="T22" s="37"/>
      <c r="U22" s="37"/>
      <c r="V22" s="37"/>
      <c r="W22" s="51"/>
      <c r="X22" s="43" t="s">
        <v>447</v>
      </c>
    </row>
    <row r="23" spans="1:24" x14ac:dyDescent="0.35">
      <c r="A23" s="37"/>
      <c r="B23" s="37"/>
      <c r="C23" s="37"/>
      <c r="D23" s="37"/>
      <c r="E23" s="37"/>
      <c r="F23" s="37"/>
      <c r="G23" s="37"/>
      <c r="H23" s="37"/>
      <c r="I23" s="37"/>
      <c r="J23" s="37"/>
      <c r="K23" s="37"/>
      <c r="L23" s="37"/>
      <c r="M23" s="37"/>
      <c r="N23" s="37"/>
      <c r="O23" s="37"/>
      <c r="P23" s="37"/>
      <c r="R23" s="37"/>
      <c r="S23" s="37"/>
      <c r="T23" s="37"/>
      <c r="U23" s="37"/>
      <c r="V23" s="37"/>
      <c r="W23" s="37"/>
      <c r="X23" s="43" t="s">
        <v>448</v>
      </c>
    </row>
    <row r="24" spans="1:24" x14ac:dyDescent="0.35">
      <c r="A24" s="37"/>
      <c r="B24" s="37"/>
      <c r="C24" s="37"/>
      <c r="D24" s="37"/>
      <c r="E24" s="37"/>
      <c r="F24" s="37"/>
      <c r="G24" s="37"/>
      <c r="H24" s="37"/>
      <c r="I24" s="37"/>
      <c r="J24" s="37"/>
      <c r="K24" s="37"/>
      <c r="L24" s="37"/>
      <c r="M24" s="37"/>
      <c r="N24" s="37"/>
      <c r="O24" s="37"/>
      <c r="P24" s="37"/>
      <c r="R24" s="37"/>
      <c r="S24" s="37"/>
      <c r="T24" s="37"/>
      <c r="U24" s="37"/>
      <c r="V24" s="37"/>
      <c r="W24" s="37"/>
      <c r="X24" s="43" t="s">
        <v>449</v>
      </c>
    </row>
    <row r="25" spans="1:24" x14ac:dyDescent="0.35">
      <c r="X25" s="70" t="s">
        <v>457</v>
      </c>
    </row>
    <row r="26" spans="1:24" x14ac:dyDescent="0.35">
      <c r="A26" s="37"/>
      <c r="B26" s="37"/>
      <c r="C26" s="37"/>
      <c r="D26" s="37"/>
      <c r="E26" s="37"/>
      <c r="F26" s="37"/>
      <c r="G26" s="37"/>
      <c r="H26" s="37"/>
      <c r="I26" s="37"/>
      <c r="J26" s="37"/>
      <c r="K26" s="37"/>
      <c r="L26" s="37"/>
      <c r="M26" s="37"/>
      <c r="N26" s="37"/>
      <c r="O26" s="37"/>
      <c r="Q26" s="37"/>
      <c r="R26" s="37"/>
      <c r="S26" s="37"/>
      <c r="T26" s="37"/>
      <c r="U26" s="37"/>
      <c r="V26" s="37"/>
      <c r="W26" s="37"/>
      <c r="X26" s="37"/>
    </row>
    <row r="28" spans="1:24" x14ac:dyDescent="0.35">
      <c r="X28" s="66"/>
    </row>
    <row r="29" spans="1:24" x14ac:dyDescent="0.35">
      <c r="X29" s="70"/>
    </row>
    <row r="30" spans="1:24" x14ac:dyDescent="0.35">
      <c r="X30" s="70"/>
    </row>
  </sheetData>
  <sheetProtection sheet="1" objects="1" scenarios="1"/>
  <mergeCells count="3">
    <mergeCell ref="U1:W1"/>
    <mergeCell ref="Z1:AA1"/>
    <mergeCell ref="A1:S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4"/>
  <sheetViews>
    <sheetView workbookViewId="0">
      <selection sqref="A1:S1"/>
    </sheetView>
  </sheetViews>
  <sheetFormatPr defaultRowHeight="15.5" x14ac:dyDescent="0.35"/>
  <cols>
    <col min="6" max="7" width="14.69140625" customWidth="1"/>
    <col min="11" max="11" width="14.53515625" customWidth="1"/>
    <col min="12" max="12" width="18.921875" customWidth="1"/>
    <col min="13" max="13" width="12.15234375" customWidth="1"/>
    <col min="14" max="14" width="12.4609375" customWidth="1"/>
    <col min="15" max="15" width="12.3828125" customWidth="1"/>
    <col min="16" max="16" width="14.53515625" customWidth="1"/>
    <col min="17" max="17" width="16.69140625" customWidth="1"/>
  </cols>
  <sheetData>
    <row r="1" spans="1:19" ht="33.5" customHeight="1" x14ac:dyDescent="0.35">
      <c r="A1" s="169" t="s">
        <v>452</v>
      </c>
      <c r="B1" s="179"/>
      <c r="C1" s="179"/>
      <c r="D1" s="179"/>
      <c r="E1" s="179"/>
      <c r="F1" s="179"/>
      <c r="G1" s="179"/>
      <c r="H1" s="179"/>
      <c r="I1" s="179"/>
      <c r="J1" s="179"/>
      <c r="K1" s="179"/>
      <c r="L1" s="179"/>
      <c r="M1" s="179"/>
      <c r="N1" s="179"/>
      <c r="O1" s="179"/>
      <c r="P1" s="179"/>
      <c r="Q1" s="179"/>
      <c r="R1" s="179"/>
      <c r="S1" s="179"/>
    </row>
    <row r="2" spans="1:19" ht="36" customHeight="1" x14ac:dyDescent="0.35">
      <c r="A2" s="174" t="s">
        <v>422</v>
      </c>
      <c r="B2" s="176" t="s">
        <v>453</v>
      </c>
      <c r="C2" s="177"/>
      <c r="D2" s="177"/>
      <c r="E2" s="177"/>
      <c r="F2" s="177"/>
      <c r="G2" s="177"/>
      <c r="H2" s="177"/>
      <c r="I2" s="177"/>
      <c r="J2" s="177"/>
      <c r="K2" s="177"/>
      <c r="L2" s="177"/>
      <c r="M2" s="177"/>
      <c r="N2" s="177"/>
      <c r="O2" s="177"/>
      <c r="P2" s="177"/>
      <c r="Q2" s="177"/>
      <c r="R2" s="177"/>
      <c r="S2" s="178"/>
    </row>
    <row r="3" spans="1:19" ht="31" x14ac:dyDescent="0.35">
      <c r="A3" s="175"/>
      <c r="B3" s="62" t="s">
        <v>8</v>
      </c>
      <c r="C3" s="64" t="s">
        <v>423</v>
      </c>
      <c r="D3" s="64" t="s">
        <v>424</v>
      </c>
      <c r="E3" s="62" t="s">
        <v>425</v>
      </c>
      <c r="F3" s="64" t="s">
        <v>426</v>
      </c>
      <c r="G3" s="64" t="s">
        <v>427</v>
      </c>
      <c r="H3" s="62" t="s">
        <v>428</v>
      </c>
      <c r="I3" s="62" t="s">
        <v>429</v>
      </c>
      <c r="J3" s="64" t="s">
        <v>430</v>
      </c>
      <c r="K3" s="63" t="s">
        <v>431</v>
      </c>
      <c r="L3" s="63" t="s">
        <v>395</v>
      </c>
      <c r="M3" s="64" t="s">
        <v>432</v>
      </c>
      <c r="N3" s="64" t="s">
        <v>433</v>
      </c>
      <c r="O3" s="64" t="s">
        <v>434</v>
      </c>
      <c r="P3" s="62" t="s">
        <v>435</v>
      </c>
      <c r="Q3" s="58" t="s">
        <v>484</v>
      </c>
      <c r="R3" s="64" t="s">
        <v>437</v>
      </c>
      <c r="S3" s="64" t="s">
        <v>438</v>
      </c>
    </row>
    <row r="4" spans="1:19" s="72" customFormat="1" ht="27.5" customHeight="1" x14ac:dyDescent="0.4">
      <c r="A4" s="180" t="s">
        <v>454</v>
      </c>
      <c r="B4" s="181"/>
      <c r="C4" s="181"/>
      <c r="D4" s="181"/>
      <c r="E4" s="181"/>
      <c r="F4" s="181"/>
      <c r="G4" s="181"/>
      <c r="H4" s="181"/>
      <c r="I4" s="181"/>
      <c r="J4" s="181"/>
      <c r="K4" s="181"/>
      <c r="L4" s="181"/>
      <c r="M4" s="181"/>
      <c r="N4" s="181"/>
      <c r="O4" s="181"/>
      <c r="P4" s="181"/>
      <c r="Q4" s="181"/>
      <c r="R4" s="181"/>
      <c r="S4" s="182"/>
    </row>
    <row r="5" spans="1:19" x14ac:dyDescent="0.35">
      <c r="A5" s="63" t="s">
        <v>29</v>
      </c>
      <c r="B5" s="63">
        <v>0</v>
      </c>
      <c r="C5" s="63">
        <v>70</v>
      </c>
      <c r="D5" s="63">
        <v>70</v>
      </c>
      <c r="E5" s="63">
        <v>300</v>
      </c>
      <c r="F5" s="63">
        <v>70</v>
      </c>
      <c r="G5" s="63">
        <v>70</v>
      </c>
      <c r="H5" s="63">
        <v>180</v>
      </c>
      <c r="I5" s="63">
        <v>200</v>
      </c>
      <c r="J5" s="63">
        <v>60</v>
      </c>
      <c r="K5" s="63">
        <v>0</v>
      </c>
      <c r="L5" s="63">
        <v>0</v>
      </c>
      <c r="M5" s="63">
        <v>140</v>
      </c>
      <c r="N5" s="63">
        <v>0</v>
      </c>
      <c r="O5" s="63">
        <v>0</v>
      </c>
      <c r="P5" s="79">
        <v>0</v>
      </c>
      <c r="Q5" s="79">
        <v>250</v>
      </c>
      <c r="R5" s="63">
        <v>60</v>
      </c>
      <c r="S5" s="63">
        <v>60</v>
      </c>
    </row>
    <row r="6" spans="1:19" x14ac:dyDescent="0.35">
      <c r="A6" s="63" t="s">
        <v>49</v>
      </c>
      <c r="B6" s="63">
        <v>0</v>
      </c>
      <c r="C6" s="63">
        <v>70</v>
      </c>
      <c r="D6" s="63">
        <v>70</v>
      </c>
      <c r="E6" s="63">
        <v>300</v>
      </c>
      <c r="F6" s="63">
        <v>70</v>
      </c>
      <c r="G6" s="63">
        <v>70</v>
      </c>
      <c r="H6" s="63">
        <v>180</v>
      </c>
      <c r="I6" s="63">
        <v>200</v>
      </c>
      <c r="J6" s="63">
        <v>60</v>
      </c>
      <c r="K6" s="63">
        <v>0</v>
      </c>
      <c r="L6" s="63">
        <v>0</v>
      </c>
      <c r="M6" s="63">
        <v>140</v>
      </c>
      <c r="N6" s="63">
        <v>0</v>
      </c>
      <c r="O6" s="63">
        <v>0</v>
      </c>
      <c r="P6" s="79">
        <v>0</v>
      </c>
      <c r="Q6" s="79">
        <v>250</v>
      </c>
      <c r="R6" s="63">
        <v>60</v>
      </c>
      <c r="S6" s="63">
        <v>60</v>
      </c>
    </row>
    <row r="7" spans="1:19" x14ac:dyDescent="0.35">
      <c r="A7" s="63" t="s">
        <v>445</v>
      </c>
      <c r="B7" s="63">
        <v>0</v>
      </c>
      <c r="C7" s="63">
        <v>70</v>
      </c>
      <c r="D7" s="63">
        <v>70</v>
      </c>
      <c r="E7" s="63">
        <v>300</v>
      </c>
      <c r="F7" s="63">
        <v>70</v>
      </c>
      <c r="G7" s="63">
        <v>70</v>
      </c>
      <c r="H7" s="63">
        <v>170</v>
      </c>
      <c r="I7" s="63">
        <v>185</v>
      </c>
      <c r="J7" s="63">
        <v>60</v>
      </c>
      <c r="K7" s="63">
        <v>0</v>
      </c>
      <c r="L7" s="63">
        <v>0</v>
      </c>
      <c r="M7" s="63">
        <v>130</v>
      </c>
      <c r="N7" s="63">
        <v>0</v>
      </c>
      <c r="O7" s="63">
        <v>0</v>
      </c>
      <c r="P7" s="79">
        <v>0</v>
      </c>
      <c r="Q7" s="79">
        <v>250</v>
      </c>
      <c r="R7" s="63">
        <v>60</v>
      </c>
      <c r="S7" s="63">
        <v>60</v>
      </c>
    </row>
    <row r="8" spans="1:19" x14ac:dyDescent="0.35">
      <c r="A8" s="63" t="s">
        <v>30</v>
      </c>
      <c r="B8" s="63">
        <v>0</v>
      </c>
      <c r="C8" s="63">
        <v>70</v>
      </c>
      <c r="D8" s="63">
        <v>70</v>
      </c>
      <c r="E8" s="63">
        <v>300</v>
      </c>
      <c r="F8" s="63">
        <v>70</v>
      </c>
      <c r="G8" s="63">
        <v>70</v>
      </c>
      <c r="H8" s="63">
        <v>160</v>
      </c>
      <c r="I8" s="63">
        <v>175</v>
      </c>
      <c r="J8" s="63">
        <v>60</v>
      </c>
      <c r="K8" s="63">
        <v>0</v>
      </c>
      <c r="L8" s="63">
        <v>0</v>
      </c>
      <c r="M8" s="63">
        <v>120</v>
      </c>
      <c r="N8" s="63">
        <v>0</v>
      </c>
      <c r="O8" s="63">
        <v>0</v>
      </c>
      <c r="P8" s="79">
        <v>0</v>
      </c>
      <c r="Q8" s="79">
        <v>230</v>
      </c>
      <c r="R8" s="63">
        <v>60</v>
      </c>
      <c r="S8" s="63">
        <v>60</v>
      </c>
    </row>
    <row r="9" spans="1:19" x14ac:dyDescent="0.35">
      <c r="A9" s="63" t="s">
        <v>41</v>
      </c>
      <c r="B9" s="63">
        <v>0</v>
      </c>
      <c r="C9" s="63">
        <v>70</v>
      </c>
      <c r="D9" s="63">
        <v>70</v>
      </c>
      <c r="E9" s="63">
        <v>300</v>
      </c>
      <c r="F9" s="63">
        <v>70</v>
      </c>
      <c r="G9" s="63">
        <v>70</v>
      </c>
      <c r="H9" s="63">
        <v>160</v>
      </c>
      <c r="I9" s="63">
        <v>175</v>
      </c>
      <c r="J9" s="63">
        <v>60</v>
      </c>
      <c r="K9" s="63">
        <v>0</v>
      </c>
      <c r="L9" s="63">
        <v>0</v>
      </c>
      <c r="M9" s="63">
        <v>120</v>
      </c>
      <c r="N9" s="63">
        <v>0</v>
      </c>
      <c r="O9" s="63">
        <v>0</v>
      </c>
      <c r="P9" s="79">
        <v>0</v>
      </c>
      <c r="Q9" s="79">
        <v>230</v>
      </c>
      <c r="R9" s="63">
        <v>60</v>
      </c>
      <c r="S9" s="63">
        <v>60</v>
      </c>
    </row>
    <row r="10" spans="1:19" x14ac:dyDescent="0.35">
      <c r="A10" s="63" t="s">
        <v>28</v>
      </c>
      <c r="B10" s="63">
        <v>0</v>
      </c>
      <c r="C10" s="63">
        <v>70</v>
      </c>
      <c r="D10" s="63">
        <v>70</v>
      </c>
      <c r="E10" s="63">
        <v>300</v>
      </c>
      <c r="F10" s="63">
        <v>70</v>
      </c>
      <c r="G10" s="63">
        <v>70</v>
      </c>
      <c r="H10" s="63">
        <v>150</v>
      </c>
      <c r="I10" s="63">
        <v>165</v>
      </c>
      <c r="J10" s="63">
        <v>60</v>
      </c>
      <c r="K10" s="63">
        <v>0</v>
      </c>
      <c r="L10" s="63">
        <v>0</v>
      </c>
      <c r="M10" s="63">
        <v>110</v>
      </c>
      <c r="N10" s="63">
        <v>0</v>
      </c>
      <c r="O10" s="63">
        <v>0</v>
      </c>
      <c r="P10" s="79">
        <v>0</v>
      </c>
      <c r="Q10" s="79">
        <v>230</v>
      </c>
      <c r="R10" s="63">
        <v>60</v>
      </c>
      <c r="S10" s="63">
        <v>60</v>
      </c>
    </row>
    <row r="11" spans="1:19" x14ac:dyDescent="0.35">
      <c r="A11" s="63" t="s">
        <v>15</v>
      </c>
      <c r="B11" s="63">
        <v>0</v>
      </c>
      <c r="C11" s="63">
        <v>70</v>
      </c>
      <c r="D11" s="63">
        <v>70</v>
      </c>
      <c r="E11" s="63">
        <v>260</v>
      </c>
      <c r="F11" s="63">
        <v>70</v>
      </c>
      <c r="G11" s="63">
        <v>70</v>
      </c>
      <c r="H11" s="63">
        <v>140</v>
      </c>
      <c r="I11" s="63">
        <v>155</v>
      </c>
      <c r="J11" s="63">
        <v>60</v>
      </c>
      <c r="K11" s="63">
        <v>0</v>
      </c>
      <c r="L11" s="63">
        <v>0</v>
      </c>
      <c r="M11" s="63">
        <v>100</v>
      </c>
      <c r="N11" s="63">
        <v>0</v>
      </c>
      <c r="O11" s="63">
        <v>0</v>
      </c>
      <c r="P11" s="79">
        <v>0</v>
      </c>
      <c r="Q11" s="79">
        <v>210</v>
      </c>
      <c r="R11" s="63">
        <v>60</v>
      </c>
      <c r="S11" s="63">
        <v>60</v>
      </c>
    </row>
    <row r="12" spans="1:19" x14ac:dyDescent="0.35">
      <c r="A12" s="63" t="s">
        <v>446</v>
      </c>
      <c r="B12" s="63">
        <v>0</v>
      </c>
      <c r="C12" s="63">
        <v>70</v>
      </c>
      <c r="D12" s="63">
        <v>70</v>
      </c>
      <c r="E12" s="63">
        <v>260</v>
      </c>
      <c r="F12" s="63">
        <v>70</v>
      </c>
      <c r="G12" s="63">
        <v>70</v>
      </c>
      <c r="H12" s="63">
        <v>140</v>
      </c>
      <c r="I12" s="63">
        <v>155</v>
      </c>
      <c r="J12" s="63">
        <v>60</v>
      </c>
      <c r="K12" s="63">
        <v>0</v>
      </c>
      <c r="L12" s="63">
        <v>0</v>
      </c>
      <c r="M12" s="63">
        <v>100</v>
      </c>
      <c r="N12" s="63">
        <v>0</v>
      </c>
      <c r="O12" s="63">
        <v>0</v>
      </c>
      <c r="P12" s="79">
        <v>0</v>
      </c>
      <c r="Q12" s="79">
        <v>210</v>
      </c>
      <c r="R12" s="63">
        <v>60</v>
      </c>
      <c r="S12" s="63">
        <v>60</v>
      </c>
    </row>
    <row r="13" spans="1:19" x14ac:dyDescent="0.35">
      <c r="A13" s="63" t="s">
        <v>70</v>
      </c>
      <c r="B13" s="63">
        <v>0</v>
      </c>
      <c r="C13" s="63">
        <v>70</v>
      </c>
      <c r="D13" s="63">
        <v>70</v>
      </c>
      <c r="E13" s="63">
        <v>260</v>
      </c>
      <c r="F13" s="63">
        <v>70</v>
      </c>
      <c r="G13" s="63">
        <v>70</v>
      </c>
      <c r="H13" s="63">
        <v>130</v>
      </c>
      <c r="I13" s="63">
        <v>145</v>
      </c>
      <c r="J13" s="63">
        <v>60</v>
      </c>
      <c r="K13" s="63">
        <v>0</v>
      </c>
      <c r="L13" s="63">
        <v>0</v>
      </c>
      <c r="M13" s="63">
        <v>90</v>
      </c>
      <c r="N13" s="63">
        <v>0</v>
      </c>
      <c r="O13" s="63">
        <v>0</v>
      </c>
      <c r="P13" s="79">
        <v>0</v>
      </c>
      <c r="Q13" s="79">
        <v>210</v>
      </c>
      <c r="R13" s="63">
        <v>60</v>
      </c>
      <c r="S13" s="63">
        <v>60</v>
      </c>
    </row>
    <row r="14" spans="1:19" x14ac:dyDescent="0.35">
      <c r="A14" s="63" t="s">
        <v>16</v>
      </c>
      <c r="B14" s="63">
        <v>0</v>
      </c>
      <c r="C14" s="63">
        <v>70</v>
      </c>
      <c r="D14" s="63">
        <v>70</v>
      </c>
      <c r="E14" s="63">
        <v>260</v>
      </c>
      <c r="F14" s="63">
        <v>70</v>
      </c>
      <c r="G14" s="63">
        <v>70</v>
      </c>
      <c r="H14" s="63">
        <v>120</v>
      </c>
      <c r="I14" s="63">
        <v>130</v>
      </c>
      <c r="J14" s="63">
        <v>60</v>
      </c>
      <c r="K14" s="63">
        <v>0</v>
      </c>
      <c r="L14" s="63">
        <v>0</v>
      </c>
      <c r="M14" s="63">
        <v>90</v>
      </c>
      <c r="N14" s="63">
        <v>0</v>
      </c>
      <c r="O14" s="63">
        <v>0</v>
      </c>
      <c r="P14" s="79">
        <v>0</v>
      </c>
      <c r="Q14" s="79">
        <v>180</v>
      </c>
      <c r="R14" s="63">
        <v>60</v>
      </c>
      <c r="S14" s="63">
        <v>60</v>
      </c>
    </row>
    <row r="15" spans="1:19" x14ac:dyDescent="0.35">
      <c r="A15" s="63" t="s">
        <v>23</v>
      </c>
      <c r="B15" s="63">
        <v>0</v>
      </c>
      <c r="C15" s="63">
        <v>70</v>
      </c>
      <c r="D15" s="63">
        <v>70</v>
      </c>
      <c r="E15" s="63">
        <v>260</v>
      </c>
      <c r="F15" s="63">
        <v>70</v>
      </c>
      <c r="G15" s="63">
        <v>70</v>
      </c>
      <c r="H15" s="63">
        <v>120</v>
      </c>
      <c r="I15" s="63">
        <v>130</v>
      </c>
      <c r="J15" s="63">
        <v>60</v>
      </c>
      <c r="K15" s="63">
        <v>0</v>
      </c>
      <c r="L15" s="63">
        <v>0</v>
      </c>
      <c r="M15" s="63">
        <v>90</v>
      </c>
      <c r="N15" s="63">
        <v>0</v>
      </c>
      <c r="O15" s="63">
        <v>0</v>
      </c>
      <c r="P15" s="79">
        <v>0</v>
      </c>
      <c r="Q15" s="79">
        <v>180</v>
      </c>
      <c r="R15" s="63">
        <v>60</v>
      </c>
      <c r="S15" s="63">
        <v>60</v>
      </c>
    </row>
    <row r="16" spans="1:19" x14ac:dyDescent="0.35">
      <c r="A16" s="63" t="s">
        <v>14</v>
      </c>
      <c r="B16" s="63">
        <v>0</v>
      </c>
      <c r="C16" s="63">
        <v>70</v>
      </c>
      <c r="D16" s="63">
        <v>70</v>
      </c>
      <c r="E16" s="63">
        <v>260</v>
      </c>
      <c r="F16" s="63">
        <v>70</v>
      </c>
      <c r="G16" s="63">
        <v>70</v>
      </c>
      <c r="H16" s="63">
        <v>100</v>
      </c>
      <c r="I16" s="63">
        <v>110</v>
      </c>
      <c r="J16" s="63">
        <v>60</v>
      </c>
      <c r="K16" s="63">
        <v>0</v>
      </c>
      <c r="L16" s="63">
        <v>0</v>
      </c>
      <c r="M16" s="63">
        <v>90</v>
      </c>
      <c r="N16" s="63">
        <v>0</v>
      </c>
      <c r="O16" s="63">
        <v>0</v>
      </c>
      <c r="P16" s="79">
        <v>0</v>
      </c>
      <c r="Q16" s="79">
        <v>180</v>
      </c>
      <c r="R16" s="63">
        <v>60</v>
      </c>
      <c r="S16" s="63">
        <v>60</v>
      </c>
    </row>
    <row r="17" spans="1:19" x14ac:dyDescent="0.35">
      <c r="A17" s="63" t="s">
        <v>34</v>
      </c>
      <c r="B17" s="63">
        <v>0</v>
      </c>
      <c r="C17" s="63">
        <v>70</v>
      </c>
      <c r="D17" s="63">
        <v>70</v>
      </c>
      <c r="E17" s="63">
        <v>260</v>
      </c>
      <c r="F17" s="63">
        <v>70</v>
      </c>
      <c r="G17" s="63">
        <v>70</v>
      </c>
      <c r="H17" s="63">
        <v>80</v>
      </c>
      <c r="I17" s="63">
        <v>90</v>
      </c>
      <c r="J17" s="63">
        <v>60</v>
      </c>
      <c r="K17" s="63">
        <v>0</v>
      </c>
      <c r="L17" s="63">
        <v>0</v>
      </c>
      <c r="M17" s="63">
        <v>80</v>
      </c>
      <c r="N17" s="63">
        <v>0</v>
      </c>
      <c r="O17" s="63">
        <v>0</v>
      </c>
      <c r="P17" s="79">
        <v>0</v>
      </c>
      <c r="Q17" s="79">
        <v>140</v>
      </c>
      <c r="R17" s="63">
        <v>60</v>
      </c>
      <c r="S17" s="63">
        <v>60</v>
      </c>
    </row>
    <row r="18" spans="1:19" x14ac:dyDescent="0.35">
      <c r="A18" s="65"/>
      <c r="B18" s="65"/>
      <c r="C18" s="65"/>
      <c r="D18" s="65"/>
      <c r="E18" s="65"/>
      <c r="F18" s="65"/>
      <c r="G18" s="65"/>
      <c r="H18" s="65"/>
      <c r="I18" s="65"/>
      <c r="J18" s="65"/>
      <c r="K18" s="65"/>
      <c r="L18" s="65"/>
      <c r="M18" s="65"/>
      <c r="N18" s="65"/>
      <c r="O18" s="65"/>
      <c r="P18" s="65"/>
      <c r="Q18" s="65"/>
      <c r="R18" s="65"/>
      <c r="S18" s="65"/>
    </row>
    <row r="19" spans="1:19" s="72" customFormat="1" ht="27" customHeight="1" x14ac:dyDescent="0.4">
      <c r="A19" s="171" t="s">
        <v>455</v>
      </c>
      <c r="B19" s="172"/>
      <c r="C19" s="172"/>
      <c r="D19" s="172"/>
      <c r="E19" s="172"/>
      <c r="F19" s="172"/>
      <c r="G19" s="172"/>
      <c r="H19" s="172"/>
      <c r="I19" s="172"/>
      <c r="J19" s="172"/>
      <c r="K19" s="172"/>
      <c r="L19" s="172"/>
      <c r="M19" s="172"/>
      <c r="N19" s="172"/>
      <c r="O19" s="172"/>
      <c r="P19" s="172"/>
      <c r="Q19" s="172"/>
      <c r="R19" s="172"/>
      <c r="S19" s="173"/>
    </row>
    <row r="20" spans="1:19" x14ac:dyDescent="0.35">
      <c r="A20" s="63" t="s">
        <v>24</v>
      </c>
      <c r="B20" s="63">
        <v>50</v>
      </c>
      <c r="C20" s="63">
        <v>30</v>
      </c>
      <c r="D20" s="63">
        <v>30</v>
      </c>
      <c r="E20" s="63">
        <v>50</v>
      </c>
      <c r="F20" s="63">
        <v>30</v>
      </c>
      <c r="G20" s="63">
        <v>30</v>
      </c>
      <c r="H20" s="63">
        <v>40</v>
      </c>
      <c r="I20" s="63">
        <v>70</v>
      </c>
      <c r="J20" s="63">
        <v>30</v>
      </c>
      <c r="K20" s="63">
        <v>0</v>
      </c>
      <c r="L20" s="63">
        <v>0</v>
      </c>
      <c r="M20" s="63">
        <v>30</v>
      </c>
      <c r="N20" s="63">
        <v>30</v>
      </c>
      <c r="O20" s="63">
        <v>30</v>
      </c>
      <c r="P20" s="63">
        <v>50</v>
      </c>
      <c r="Q20" s="63">
        <v>50</v>
      </c>
      <c r="R20" s="63">
        <v>30</v>
      </c>
      <c r="S20" s="63">
        <v>30</v>
      </c>
    </row>
    <row r="21" spans="1:19" x14ac:dyDescent="0.35">
      <c r="A21" s="63" t="s">
        <v>369</v>
      </c>
      <c r="B21" s="63">
        <v>60</v>
      </c>
      <c r="C21" s="63">
        <v>40</v>
      </c>
      <c r="D21" s="63">
        <v>40</v>
      </c>
      <c r="E21" s="63">
        <v>60</v>
      </c>
      <c r="F21" s="63">
        <v>40</v>
      </c>
      <c r="G21" s="63">
        <v>40</v>
      </c>
      <c r="H21" s="63">
        <v>60</v>
      </c>
      <c r="I21" s="63">
        <v>100</v>
      </c>
      <c r="J21" s="63">
        <v>40</v>
      </c>
      <c r="K21" s="63">
        <v>0</v>
      </c>
      <c r="L21" s="63">
        <v>0</v>
      </c>
      <c r="M21" s="63">
        <v>40</v>
      </c>
      <c r="N21" s="63">
        <v>40</v>
      </c>
      <c r="O21" s="63">
        <v>40</v>
      </c>
      <c r="P21" s="63">
        <v>60</v>
      </c>
      <c r="Q21" s="63">
        <v>60</v>
      </c>
      <c r="R21" s="63">
        <v>40</v>
      </c>
      <c r="S21" s="63">
        <v>40</v>
      </c>
    </row>
    <row r="22" spans="1:19" x14ac:dyDescent="0.35">
      <c r="A22" s="63" t="s">
        <v>370</v>
      </c>
      <c r="B22" s="63">
        <v>40</v>
      </c>
      <c r="C22" s="63">
        <v>20</v>
      </c>
      <c r="D22" s="63">
        <v>20</v>
      </c>
      <c r="E22" s="63">
        <v>40</v>
      </c>
      <c r="F22" s="63">
        <v>20</v>
      </c>
      <c r="G22" s="63">
        <v>20</v>
      </c>
      <c r="H22" s="63">
        <v>20</v>
      </c>
      <c r="I22" s="63">
        <v>40</v>
      </c>
      <c r="J22" s="63">
        <v>20</v>
      </c>
      <c r="K22" s="63">
        <v>0</v>
      </c>
      <c r="L22" s="63">
        <v>0</v>
      </c>
      <c r="M22" s="63">
        <v>20</v>
      </c>
      <c r="N22" s="63">
        <v>20</v>
      </c>
      <c r="O22" s="63">
        <v>20</v>
      </c>
      <c r="P22" s="63">
        <v>40</v>
      </c>
      <c r="Q22" s="63">
        <v>40</v>
      </c>
      <c r="R22" s="63">
        <v>20</v>
      </c>
      <c r="S22" s="63">
        <v>20</v>
      </c>
    </row>
    <row r="23" spans="1:19" x14ac:dyDescent="0.35">
      <c r="A23" s="63" t="s">
        <v>27</v>
      </c>
      <c r="B23" s="63">
        <v>110</v>
      </c>
      <c r="C23" s="63">
        <v>100</v>
      </c>
      <c r="D23" s="63">
        <v>100</v>
      </c>
      <c r="E23" s="63">
        <v>110</v>
      </c>
      <c r="F23" s="63">
        <v>100</v>
      </c>
      <c r="G23" s="63">
        <v>100</v>
      </c>
      <c r="H23" s="63">
        <v>120</v>
      </c>
      <c r="I23" s="63">
        <v>170</v>
      </c>
      <c r="J23" s="63">
        <v>100</v>
      </c>
      <c r="K23" s="63">
        <v>175</v>
      </c>
      <c r="L23" s="63">
        <v>175</v>
      </c>
      <c r="M23" s="63">
        <v>100</v>
      </c>
      <c r="N23" s="63">
        <v>100</v>
      </c>
      <c r="O23" s="63">
        <v>100</v>
      </c>
      <c r="P23" s="63">
        <v>110</v>
      </c>
      <c r="Q23" s="63">
        <v>110</v>
      </c>
      <c r="R23" s="63">
        <v>100</v>
      </c>
      <c r="S23" s="63">
        <v>100</v>
      </c>
    </row>
    <row r="24" spans="1:19" x14ac:dyDescent="0.35">
      <c r="A24" s="63" t="s">
        <v>355</v>
      </c>
      <c r="B24" s="63">
        <v>120</v>
      </c>
      <c r="C24" s="63">
        <v>120</v>
      </c>
      <c r="D24" s="63">
        <v>120</v>
      </c>
      <c r="E24" s="63">
        <v>120</v>
      </c>
      <c r="F24" s="63">
        <v>120</v>
      </c>
      <c r="G24" s="63">
        <v>120</v>
      </c>
      <c r="H24" s="63">
        <v>140</v>
      </c>
      <c r="I24" s="63">
        <v>200</v>
      </c>
      <c r="J24" s="63">
        <v>120</v>
      </c>
      <c r="K24" s="63">
        <v>200</v>
      </c>
      <c r="L24" s="63">
        <v>200</v>
      </c>
      <c r="M24" s="63">
        <v>120</v>
      </c>
      <c r="N24" s="63">
        <v>120</v>
      </c>
      <c r="O24" s="63">
        <v>120</v>
      </c>
      <c r="P24" s="63">
        <v>120</v>
      </c>
      <c r="Q24" s="63">
        <v>120</v>
      </c>
      <c r="R24" s="63">
        <v>120</v>
      </c>
      <c r="S24" s="63">
        <v>120</v>
      </c>
    </row>
    <row r="25" spans="1:19" x14ac:dyDescent="0.35">
      <c r="A25" s="63" t="s">
        <v>360</v>
      </c>
      <c r="B25" s="63">
        <v>100</v>
      </c>
      <c r="C25" s="63">
        <v>80</v>
      </c>
      <c r="D25" s="63">
        <v>80</v>
      </c>
      <c r="E25" s="63">
        <v>100</v>
      </c>
      <c r="F25" s="63">
        <v>80</v>
      </c>
      <c r="G25" s="63">
        <v>80</v>
      </c>
      <c r="H25" s="63">
        <v>100</v>
      </c>
      <c r="I25" s="63">
        <v>140</v>
      </c>
      <c r="J25" s="63">
        <v>80</v>
      </c>
      <c r="K25" s="63">
        <v>150</v>
      </c>
      <c r="L25" s="63">
        <v>150</v>
      </c>
      <c r="M25" s="63">
        <v>80</v>
      </c>
      <c r="N25" s="63">
        <v>80</v>
      </c>
      <c r="O25" s="63">
        <v>80</v>
      </c>
      <c r="P25" s="63">
        <v>100</v>
      </c>
      <c r="Q25" s="63">
        <v>100</v>
      </c>
      <c r="R25" s="63">
        <v>80</v>
      </c>
      <c r="S25" s="63">
        <v>80</v>
      </c>
    </row>
    <row r="26" spans="1:19" x14ac:dyDescent="0.35">
      <c r="A26" s="63" t="s">
        <v>18</v>
      </c>
      <c r="B26" s="63">
        <v>80</v>
      </c>
      <c r="C26" s="63">
        <v>60</v>
      </c>
      <c r="D26" s="63">
        <v>60</v>
      </c>
      <c r="E26" s="63">
        <v>80</v>
      </c>
      <c r="F26" s="63">
        <v>60</v>
      </c>
      <c r="G26" s="63">
        <v>60</v>
      </c>
      <c r="H26" s="63">
        <v>80</v>
      </c>
      <c r="I26" s="63">
        <v>120</v>
      </c>
      <c r="J26" s="63">
        <v>60</v>
      </c>
      <c r="K26" s="63">
        <v>100</v>
      </c>
      <c r="L26" s="63">
        <v>100</v>
      </c>
      <c r="M26" s="63">
        <v>60</v>
      </c>
      <c r="N26" s="63">
        <v>60</v>
      </c>
      <c r="O26" s="63">
        <v>60</v>
      </c>
      <c r="P26" s="63">
        <v>80</v>
      </c>
      <c r="Q26" s="63">
        <v>80</v>
      </c>
      <c r="R26" s="63">
        <v>60</v>
      </c>
      <c r="S26" s="63">
        <v>60</v>
      </c>
    </row>
    <row r="27" spans="1:19" x14ac:dyDescent="0.35">
      <c r="A27" s="63" t="s">
        <v>363</v>
      </c>
      <c r="B27" s="63">
        <v>90</v>
      </c>
      <c r="C27" s="63">
        <v>80</v>
      </c>
      <c r="D27" s="63">
        <v>80</v>
      </c>
      <c r="E27" s="63">
        <v>90</v>
      </c>
      <c r="F27" s="63">
        <v>80</v>
      </c>
      <c r="G27" s="63">
        <v>80</v>
      </c>
      <c r="H27" s="63">
        <v>100</v>
      </c>
      <c r="I27" s="63">
        <v>140</v>
      </c>
      <c r="J27" s="63">
        <v>80</v>
      </c>
      <c r="K27" s="63">
        <v>125</v>
      </c>
      <c r="L27" s="63">
        <v>125</v>
      </c>
      <c r="M27" s="63">
        <v>80</v>
      </c>
      <c r="N27" s="63">
        <v>80</v>
      </c>
      <c r="O27" s="63">
        <v>80</v>
      </c>
      <c r="P27" s="63">
        <v>90</v>
      </c>
      <c r="Q27" s="63">
        <v>90</v>
      </c>
      <c r="R27" s="63">
        <v>80</v>
      </c>
      <c r="S27" s="63">
        <v>80</v>
      </c>
    </row>
    <row r="28" spans="1:19" x14ac:dyDescent="0.35">
      <c r="A28" s="63" t="s">
        <v>368</v>
      </c>
      <c r="B28" s="63">
        <v>70</v>
      </c>
      <c r="C28" s="63">
        <v>40</v>
      </c>
      <c r="D28" s="63">
        <v>40</v>
      </c>
      <c r="E28" s="63">
        <v>70</v>
      </c>
      <c r="F28" s="63">
        <v>40</v>
      </c>
      <c r="G28" s="63">
        <v>40</v>
      </c>
      <c r="H28" s="63">
        <v>60</v>
      </c>
      <c r="I28" s="63">
        <v>100</v>
      </c>
      <c r="J28" s="63">
        <v>40</v>
      </c>
      <c r="K28" s="63">
        <v>75</v>
      </c>
      <c r="L28" s="63">
        <v>75</v>
      </c>
      <c r="M28" s="63">
        <v>40</v>
      </c>
      <c r="N28" s="63">
        <v>40</v>
      </c>
      <c r="O28" s="63">
        <v>40</v>
      </c>
      <c r="P28" s="63">
        <v>70</v>
      </c>
      <c r="Q28" s="63">
        <v>70</v>
      </c>
      <c r="R28" s="63">
        <v>40</v>
      </c>
      <c r="S28" s="63">
        <v>40</v>
      </c>
    </row>
    <row r="29" spans="1:19" x14ac:dyDescent="0.35">
      <c r="A29" s="63" t="s">
        <v>371</v>
      </c>
      <c r="B29" s="63">
        <v>0</v>
      </c>
      <c r="C29" s="63">
        <v>0</v>
      </c>
      <c r="D29" s="63">
        <v>0</v>
      </c>
      <c r="E29" s="63">
        <v>0</v>
      </c>
      <c r="F29" s="63">
        <v>0</v>
      </c>
      <c r="G29" s="63">
        <v>0</v>
      </c>
      <c r="H29" s="63">
        <v>0</v>
      </c>
      <c r="I29" s="63">
        <v>0</v>
      </c>
      <c r="J29" s="63">
        <v>0</v>
      </c>
      <c r="K29" s="63">
        <v>0</v>
      </c>
      <c r="L29" s="63">
        <v>0</v>
      </c>
      <c r="M29" s="63">
        <v>0</v>
      </c>
      <c r="N29" s="63">
        <v>0</v>
      </c>
      <c r="O29" s="63">
        <v>0</v>
      </c>
      <c r="P29" s="63">
        <v>0</v>
      </c>
      <c r="Q29" s="63">
        <v>0</v>
      </c>
      <c r="R29" s="63">
        <v>0</v>
      </c>
      <c r="S29" s="63">
        <v>0</v>
      </c>
    </row>
    <row r="30" spans="1:19" x14ac:dyDescent="0.35">
      <c r="A30" s="65"/>
      <c r="B30" s="65"/>
      <c r="C30" s="65"/>
      <c r="D30" s="65"/>
      <c r="E30" s="65"/>
      <c r="F30" s="65"/>
      <c r="G30" s="65"/>
      <c r="H30" s="65"/>
      <c r="I30" s="65"/>
      <c r="J30" s="65"/>
      <c r="K30" s="65"/>
      <c r="L30" s="65"/>
      <c r="M30" s="65"/>
      <c r="N30" s="65"/>
      <c r="O30" s="65"/>
      <c r="P30" s="65"/>
      <c r="Q30" s="65"/>
      <c r="R30" s="65"/>
      <c r="S30" s="65"/>
    </row>
    <row r="31" spans="1:19" s="72" customFormat="1" ht="29" customHeight="1" x14ac:dyDescent="0.4">
      <c r="A31" s="171" t="s">
        <v>456</v>
      </c>
      <c r="B31" s="172"/>
      <c r="C31" s="172"/>
      <c r="D31" s="172"/>
      <c r="E31" s="172"/>
      <c r="F31" s="172"/>
      <c r="G31" s="172"/>
      <c r="H31" s="172"/>
      <c r="I31" s="172"/>
      <c r="J31" s="172"/>
      <c r="K31" s="172"/>
      <c r="L31" s="172"/>
      <c r="M31" s="172"/>
      <c r="N31" s="172"/>
      <c r="O31" s="172"/>
      <c r="P31" s="172"/>
      <c r="Q31" s="172"/>
      <c r="R31" s="172"/>
      <c r="S31" s="173"/>
    </row>
    <row r="32" spans="1:19" x14ac:dyDescent="0.35">
      <c r="A32" s="63" t="s">
        <v>24</v>
      </c>
      <c r="B32" s="63">
        <v>125</v>
      </c>
      <c r="C32" s="63">
        <v>30</v>
      </c>
      <c r="D32" s="63">
        <v>30</v>
      </c>
      <c r="E32" s="63">
        <v>125</v>
      </c>
      <c r="F32" s="63">
        <v>30</v>
      </c>
      <c r="G32" s="63">
        <v>30</v>
      </c>
      <c r="H32" s="63">
        <v>40</v>
      </c>
      <c r="I32" s="63">
        <v>140</v>
      </c>
      <c r="J32" s="63">
        <v>30</v>
      </c>
      <c r="K32" s="63">
        <v>0</v>
      </c>
      <c r="L32" s="63">
        <v>0</v>
      </c>
      <c r="M32" s="63">
        <v>30</v>
      </c>
      <c r="N32" s="63">
        <v>30</v>
      </c>
      <c r="O32" s="63">
        <v>30</v>
      </c>
      <c r="P32" s="63">
        <v>90</v>
      </c>
      <c r="Q32" s="63">
        <v>90</v>
      </c>
      <c r="R32" s="63">
        <v>30</v>
      </c>
      <c r="S32" s="63">
        <v>30</v>
      </c>
    </row>
    <row r="33" spans="1:19" x14ac:dyDescent="0.35">
      <c r="A33" s="63" t="s">
        <v>369</v>
      </c>
      <c r="B33" s="63">
        <v>210</v>
      </c>
      <c r="C33" s="63">
        <v>40</v>
      </c>
      <c r="D33" s="63">
        <v>40</v>
      </c>
      <c r="E33" s="63">
        <v>165</v>
      </c>
      <c r="F33" s="63">
        <v>40</v>
      </c>
      <c r="G33" s="63">
        <v>40</v>
      </c>
      <c r="H33" s="63">
        <v>60</v>
      </c>
      <c r="I33" s="63">
        <v>180</v>
      </c>
      <c r="J33" s="63">
        <v>40</v>
      </c>
      <c r="K33" s="63">
        <v>0</v>
      </c>
      <c r="L33" s="63">
        <v>0</v>
      </c>
      <c r="M33" s="63">
        <v>40</v>
      </c>
      <c r="N33" s="63">
        <v>40</v>
      </c>
      <c r="O33" s="63">
        <v>40</v>
      </c>
      <c r="P33" s="63">
        <v>140</v>
      </c>
      <c r="Q33" s="63">
        <v>140</v>
      </c>
      <c r="R33" s="63">
        <v>40</v>
      </c>
      <c r="S33" s="63">
        <v>40</v>
      </c>
    </row>
    <row r="34" spans="1:19" x14ac:dyDescent="0.35">
      <c r="A34" s="63" t="s">
        <v>370</v>
      </c>
      <c r="B34" s="63">
        <v>40</v>
      </c>
      <c r="C34" s="63">
        <v>20</v>
      </c>
      <c r="D34" s="63">
        <v>20</v>
      </c>
      <c r="E34" s="63">
        <v>40</v>
      </c>
      <c r="F34" s="63">
        <v>20</v>
      </c>
      <c r="G34" s="63">
        <v>20</v>
      </c>
      <c r="H34" s="63">
        <v>20</v>
      </c>
      <c r="I34" s="63">
        <v>100</v>
      </c>
      <c r="J34" s="63">
        <v>20</v>
      </c>
      <c r="K34" s="63">
        <v>0</v>
      </c>
      <c r="L34" s="63">
        <v>0</v>
      </c>
      <c r="M34" s="63">
        <v>20</v>
      </c>
      <c r="N34" s="63">
        <v>20</v>
      </c>
      <c r="O34" s="63">
        <v>20</v>
      </c>
      <c r="P34" s="63">
        <v>40</v>
      </c>
      <c r="Q34" s="63">
        <v>40</v>
      </c>
      <c r="R34" s="63">
        <v>20</v>
      </c>
      <c r="S34" s="63">
        <v>20</v>
      </c>
    </row>
    <row r="35" spans="1:19" x14ac:dyDescent="0.35">
      <c r="A35" s="63" t="s">
        <v>27</v>
      </c>
      <c r="B35" s="63">
        <v>420</v>
      </c>
      <c r="C35" s="63">
        <v>100</v>
      </c>
      <c r="D35" s="63">
        <v>100</v>
      </c>
      <c r="E35" s="63">
        <v>250</v>
      </c>
      <c r="F35" s="63">
        <v>100</v>
      </c>
      <c r="G35" s="63">
        <v>100</v>
      </c>
      <c r="H35" s="63">
        <v>120</v>
      </c>
      <c r="I35" s="63">
        <v>270</v>
      </c>
      <c r="J35" s="63">
        <v>100</v>
      </c>
      <c r="K35" s="63">
        <v>175</v>
      </c>
      <c r="L35" s="63">
        <v>175</v>
      </c>
      <c r="M35" s="63">
        <v>100</v>
      </c>
      <c r="N35" s="63">
        <v>100</v>
      </c>
      <c r="O35" s="63">
        <v>100</v>
      </c>
      <c r="P35" s="63">
        <v>220</v>
      </c>
      <c r="Q35" s="63">
        <v>220</v>
      </c>
      <c r="R35" s="63">
        <v>100</v>
      </c>
      <c r="S35" s="63">
        <v>100</v>
      </c>
    </row>
    <row r="36" spans="1:19" x14ac:dyDescent="0.35">
      <c r="A36" s="63" t="s">
        <v>355</v>
      </c>
      <c r="B36" s="63">
        <v>450</v>
      </c>
      <c r="C36" s="63">
        <v>120</v>
      </c>
      <c r="D36" s="63">
        <v>120</v>
      </c>
      <c r="E36" s="63">
        <v>275</v>
      </c>
      <c r="F36" s="63">
        <v>120</v>
      </c>
      <c r="G36" s="63">
        <v>120</v>
      </c>
      <c r="H36" s="63">
        <v>140</v>
      </c>
      <c r="I36" s="63">
        <v>300</v>
      </c>
      <c r="J36" s="63">
        <v>120</v>
      </c>
      <c r="K36" s="63">
        <v>200</v>
      </c>
      <c r="L36" s="63">
        <v>200</v>
      </c>
      <c r="M36" s="63">
        <v>120</v>
      </c>
      <c r="N36" s="63">
        <v>120</v>
      </c>
      <c r="O36" s="63">
        <v>120</v>
      </c>
      <c r="P36" s="63">
        <v>240</v>
      </c>
      <c r="Q36" s="63">
        <v>240</v>
      </c>
      <c r="R36" s="63">
        <v>120</v>
      </c>
      <c r="S36" s="63">
        <v>120</v>
      </c>
    </row>
    <row r="37" spans="1:19" x14ac:dyDescent="0.35">
      <c r="A37" s="63" t="s">
        <v>360</v>
      </c>
      <c r="B37" s="63">
        <v>390</v>
      </c>
      <c r="C37" s="63">
        <v>80</v>
      </c>
      <c r="D37" s="63">
        <v>80</v>
      </c>
      <c r="E37" s="63">
        <v>235</v>
      </c>
      <c r="F37" s="63">
        <v>80</v>
      </c>
      <c r="G37" s="63">
        <v>80</v>
      </c>
      <c r="H37" s="63">
        <v>100</v>
      </c>
      <c r="I37" s="63">
        <v>240</v>
      </c>
      <c r="J37" s="63">
        <v>80</v>
      </c>
      <c r="K37" s="63">
        <v>150</v>
      </c>
      <c r="L37" s="63">
        <v>150</v>
      </c>
      <c r="M37" s="63">
        <v>80</v>
      </c>
      <c r="N37" s="63">
        <v>80</v>
      </c>
      <c r="O37" s="63">
        <v>80</v>
      </c>
      <c r="P37" s="63">
        <v>200</v>
      </c>
      <c r="Q37" s="63">
        <v>200</v>
      </c>
      <c r="R37" s="63">
        <v>80</v>
      </c>
      <c r="S37" s="63">
        <v>80</v>
      </c>
    </row>
    <row r="38" spans="1:19" x14ac:dyDescent="0.35">
      <c r="A38" s="63" t="s">
        <v>18</v>
      </c>
      <c r="B38" s="63">
        <v>330</v>
      </c>
      <c r="C38" s="63">
        <v>60</v>
      </c>
      <c r="D38" s="63">
        <v>60</v>
      </c>
      <c r="E38" s="63">
        <v>200</v>
      </c>
      <c r="F38" s="63">
        <v>60</v>
      </c>
      <c r="G38" s="63">
        <v>60</v>
      </c>
      <c r="H38" s="63">
        <v>80</v>
      </c>
      <c r="I38" s="63">
        <v>210</v>
      </c>
      <c r="J38" s="63">
        <v>60</v>
      </c>
      <c r="K38" s="63">
        <v>100</v>
      </c>
      <c r="L38" s="63">
        <v>100</v>
      </c>
      <c r="M38" s="63">
        <v>60</v>
      </c>
      <c r="N38" s="63">
        <v>60</v>
      </c>
      <c r="O38" s="63">
        <v>60</v>
      </c>
      <c r="P38" s="63">
        <v>170</v>
      </c>
      <c r="Q38" s="63">
        <v>170</v>
      </c>
      <c r="R38" s="63">
        <v>60</v>
      </c>
      <c r="S38" s="63">
        <v>60</v>
      </c>
    </row>
    <row r="39" spans="1:19" x14ac:dyDescent="0.35">
      <c r="A39" s="63" t="s">
        <v>363</v>
      </c>
      <c r="B39" s="63">
        <v>360</v>
      </c>
      <c r="C39" s="63">
        <v>80</v>
      </c>
      <c r="D39" s="63">
        <v>80</v>
      </c>
      <c r="E39" s="63">
        <v>225</v>
      </c>
      <c r="F39" s="63">
        <v>80</v>
      </c>
      <c r="G39" s="63">
        <v>80</v>
      </c>
      <c r="H39" s="63">
        <v>100</v>
      </c>
      <c r="I39" s="63">
        <v>240</v>
      </c>
      <c r="J39" s="63">
        <v>80</v>
      </c>
      <c r="K39" s="63">
        <v>125</v>
      </c>
      <c r="L39" s="63">
        <v>125</v>
      </c>
      <c r="M39" s="63">
        <v>80</v>
      </c>
      <c r="N39" s="63">
        <v>80</v>
      </c>
      <c r="O39" s="63">
        <v>80</v>
      </c>
      <c r="P39" s="63">
        <v>180</v>
      </c>
      <c r="Q39" s="63">
        <v>180</v>
      </c>
      <c r="R39" s="63">
        <v>80</v>
      </c>
      <c r="S39" s="63">
        <v>80</v>
      </c>
    </row>
    <row r="40" spans="1:19" x14ac:dyDescent="0.35">
      <c r="A40" s="63" t="s">
        <v>368</v>
      </c>
      <c r="B40" s="63">
        <v>300</v>
      </c>
      <c r="C40" s="63">
        <v>40</v>
      </c>
      <c r="D40" s="63">
        <v>40</v>
      </c>
      <c r="E40" s="63">
        <v>185</v>
      </c>
      <c r="F40" s="63">
        <v>40</v>
      </c>
      <c r="G40" s="63">
        <v>40</v>
      </c>
      <c r="H40" s="63">
        <v>60</v>
      </c>
      <c r="I40" s="63">
        <v>180</v>
      </c>
      <c r="J40" s="63">
        <v>40</v>
      </c>
      <c r="K40" s="63">
        <v>75</v>
      </c>
      <c r="L40" s="63">
        <v>75</v>
      </c>
      <c r="M40" s="63">
        <v>40</v>
      </c>
      <c r="N40" s="63">
        <v>40</v>
      </c>
      <c r="O40" s="63">
        <v>40</v>
      </c>
      <c r="P40" s="63">
        <v>160</v>
      </c>
      <c r="Q40" s="63">
        <v>160</v>
      </c>
      <c r="R40" s="63">
        <v>40</v>
      </c>
      <c r="S40" s="63">
        <v>40</v>
      </c>
    </row>
    <row r="41" spans="1:19" x14ac:dyDescent="0.35">
      <c r="A41" s="63" t="s">
        <v>371</v>
      </c>
      <c r="B41" s="63">
        <v>0</v>
      </c>
      <c r="C41" s="63">
        <v>0</v>
      </c>
      <c r="D41" s="63">
        <v>0</v>
      </c>
      <c r="E41" s="63">
        <v>0</v>
      </c>
      <c r="F41" s="63">
        <v>0</v>
      </c>
      <c r="G41" s="63">
        <v>0</v>
      </c>
      <c r="H41" s="63">
        <v>0</v>
      </c>
      <c r="I41" s="63">
        <v>0</v>
      </c>
      <c r="J41" s="63">
        <v>0</v>
      </c>
      <c r="K41" s="63">
        <v>0</v>
      </c>
      <c r="L41" s="63">
        <v>0</v>
      </c>
      <c r="M41" s="63">
        <v>0</v>
      </c>
      <c r="N41" s="63">
        <v>0</v>
      </c>
      <c r="O41" s="63">
        <v>0</v>
      </c>
      <c r="P41" s="63">
        <v>0</v>
      </c>
      <c r="Q41" s="63">
        <v>0</v>
      </c>
      <c r="R41" s="63">
        <v>0</v>
      </c>
      <c r="S41" s="63">
        <v>0</v>
      </c>
    </row>
    <row r="42" spans="1:19" x14ac:dyDescent="0.35">
      <c r="A42" s="67">
        <v>1</v>
      </c>
      <c r="B42" s="67">
        <v>2</v>
      </c>
      <c r="C42" s="67">
        <v>3</v>
      </c>
      <c r="D42" s="67">
        <v>4</v>
      </c>
      <c r="E42" s="67">
        <v>5</v>
      </c>
      <c r="F42" s="67">
        <v>6</v>
      </c>
      <c r="G42" s="67">
        <v>7</v>
      </c>
      <c r="H42" s="67">
        <v>8</v>
      </c>
      <c r="I42" s="67">
        <v>9</v>
      </c>
      <c r="J42" s="67">
        <v>10</v>
      </c>
      <c r="K42" s="67">
        <v>11</v>
      </c>
      <c r="L42" s="67">
        <v>12</v>
      </c>
      <c r="M42" s="67">
        <v>13</v>
      </c>
      <c r="N42" s="67">
        <v>14</v>
      </c>
      <c r="O42" s="67">
        <v>15</v>
      </c>
      <c r="P42" s="67">
        <v>16</v>
      </c>
      <c r="Q42" s="67">
        <v>17</v>
      </c>
      <c r="R42" s="67">
        <v>18</v>
      </c>
      <c r="S42" s="67">
        <v>19</v>
      </c>
    </row>
    <row r="43" spans="1:19" x14ac:dyDescent="0.35">
      <c r="A43" s="68"/>
      <c r="B43" s="68"/>
      <c r="C43" s="68"/>
      <c r="D43" s="67"/>
      <c r="E43" s="67"/>
      <c r="F43" s="67"/>
      <c r="G43" s="67"/>
      <c r="H43" s="67"/>
      <c r="I43" s="67"/>
      <c r="J43" s="67"/>
      <c r="K43" s="67"/>
      <c r="L43" s="67"/>
      <c r="M43" s="67"/>
      <c r="N43" s="67"/>
      <c r="O43" s="67"/>
      <c r="P43" s="67"/>
      <c r="Q43" s="67"/>
      <c r="R43" s="67"/>
      <c r="S43" s="67"/>
    </row>
    <row r="44" spans="1:19" x14ac:dyDescent="0.35">
      <c r="A44" s="70"/>
      <c r="C44" s="70"/>
      <c r="D44" s="69"/>
      <c r="E44" s="69"/>
      <c r="F44" s="69"/>
      <c r="G44" s="69"/>
      <c r="H44" s="69"/>
      <c r="I44" s="69"/>
      <c r="J44" s="69"/>
      <c r="K44" s="69"/>
      <c r="L44" s="69"/>
      <c r="M44" s="69"/>
      <c r="N44" s="69"/>
      <c r="O44" s="69"/>
      <c r="P44" s="69"/>
      <c r="Q44" s="69"/>
      <c r="R44" s="69"/>
      <c r="S44" s="69"/>
    </row>
    <row r="45" spans="1:19" x14ac:dyDescent="0.35">
      <c r="A45" s="71"/>
      <c r="C45" s="68"/>
      <c r="D45" s="67"/>
      <c r="E45" s="67"/>
      <c r="F45" s="67"/>
      <c r="G45" s="67"/>
      <c r="H45" s="67"/>
      <c r="I45" s="67"/>
      <c r="J45" s="67"/>
      <c r="K45" s="67"/>
      <c r="L45" s="67"/>
      <c r="M45" s="67"/>
      <c r="N45" s="67"/>
      <c r="O45" s="67"/>
      <c r="P45" s="67"/>
      <c r="Q45" s="67"/>
      <c r="R45" s="67"/>
      <c r="S45" s="67"/>
    </row>
    <row r="46" spans="1:19" x14ac:dyDescent="0.35">
      <c r="A46" s="70"/>
      <c r="C46" s="70"/>
      <c r="D46" s="69"/>
      <c r="E46" s="69"/>
      <c r="F46" s="69"/>
      <c r="G46" s="69"/>
      <c r="H46" s="69"/>
      <c r="I46" s="69"/>
      <c r="J46" s="69"/>
      <c r="K46" s="69"/>
      <c r="L46" s="69"/>
      <c r="M46" s="69"/>
      <c r="N46" s="69"/>
      <c r="O46" s="69"/>
      <c r="P46" s="69"/>
      <c r="Q46" s="69"/>
      <c r="R46" s="69"/>
      <c r="S46" s="69"/>
    </row>
    <row r="47" spans="1:19" x14ac:dyDescent="0.35">
      <c r="A47" s="71"/>
      <c r="C47" s="68"/>
      <c r="D47" s="67"/>
      <c r="E47" s="67"/>
      <c r="F47" s="67"/>
      <c r="G47" s="67"/>
      <c r="H47" s="67"/>
      <c r="I47" s="67"/>
      <c r="J47" s="67"/>
      <c r="K47" s="67"/>
      <c r="L47" s="67"/>
      <c r="M47" s="67"/>
      <c r="N47" s="67"/>
      <c r="O47" s="67"/>
      <c r="P47" s="67"/>
      <c r="Q47" s="67"/>
      <c r="R47" s="67"/>
      <c r="S47" s="67"/>
    </row>
    <row r="48" spans="1:19" x14ac:dyDescent="0.35">
      <c r="A48" s="71"/>
      <c r="C48" s="68"/>
    </row>
    <row r="49" spans="1:3" x14ac:dyDescent="0.35">
      <c r="A49" s="71"/>
      <c r="B49" s="66"/>
      <c r="C49" s="68"/>
    </row>
    <row r="50" spans="1:3" x14ac:dyDescent="0.35">
      <c r="A50" s="71"/>
      <c r="B50" s="66"/>
      <c r="C50" s="68"/>
    </row>
    <row r="51" spans="1:3" x14ac:dyDescent="0.35">
      <c r="A51" s="71"/>
      <c r="B51" s="66"/>
      <c r="C51" s="68"/>
    </row>
    <row r="52" spans="1:3" x14ac:dyDescent="0.35">
      <c r="A52" s="71"/>
      <c r="B52" s="66"/>
      <c r="C52" s="68"/>
    </row>
    <row r="53" spans="1:3" x14ac:dyDescent="0.35">
      <c r="A53" s="71"/>
      <c r="B53" s="66"/>
      <c r="C53" s="68"/>
    </row>
    <row r="54" spans="1:3" x14ac:dyDescent="0.35">
      <c r="A54" s="71"/>
      <c r="B54" s="66"/>
      <c r="C54" s="68"/>
    </row>
  </sheetData>
  <sheetProtection sheet="1" objects="1" scenarios="1"/>
  <mergeCells count="6">
    <mergeCell ref="A19:S19"/>
    <mergeCell ref="A31:S31"/>
    <mergeCell ref="A2:A3"/>
    <mergeCell ref="B2:S2"/>
    <mergeCell ref="A1:S1"/>
    <mergeCell ref="A4:S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1"/>
  <sheetViews>
    <sheetView workbookViewId="0">
      <pane xSplit="1" ySplit="4" topLeftCell="B5" activePane="bottomRight" state="frozen"/>
      <selection pane="topRight" activeCell="B1" sqref="B1"/>
      <selection pane="bottomLeft" activeCell="A5" sqref="A5"/>
      <selection pane="bottomRight" activeCell="B5" sqref="B5"/>
    </sheetView>
  </sheetViews>
  <sheetFormatPr defaultRowHeight="15.5" x14ac:dyDescent="0.35"/>
  <cols>
    <col min="1" max="1" width="32.3046875" customWidth="1"/>
    <col min="16" max="16" width="12.07421875" customWidth="1"/>
  </cols>
  <sheetData>
    <row r="1" spans="1:19" ht="17.5" x14ac:dyDescent="0.35">
      <c r="A1" s="169" t="s">
        <v>458</v>
      </c>
      <c r="B1" s="179"/>
      <c r="C1" s="179"/>
      <c r="D1" s="179"/>
      <c r="E1" s="179"/>
      <c r="F1" s="179"/>
      <c r="G1" s="179"/>
      <c r="H1" s="179"/>
      <c r="I1" s="179"/>
      <c r="J1" s="179"/>
      <c r="K1" s="179"/>
      <c r="L1" s="179"/>
      <c r="M1" s="179"/>
      <c r="N1" s="179"/>
      <c r="O1" s="179"/>
      <c r="P1" s="179"/>
      <c r="Q1" s="179"/>
      <c r="R1" s="179"/>
      <c r="S1" s="179"/>
    </row>
    <row r="2" spans="1:19" ht="26" customHeight="1" x14ac:dyDescent="0.35">
      <c r="A2" s="186" t="s">
        <v>459</v>
      </c>
      <c r="B2" s="188" t="s">
        <v>473</v>
      </c>
      <c r="C2" s="189"/>
      <c r="D2" s="189"/>
      <c r="E2" s="189"/>
      <c r="F2" s="189"/>
      <c r="G2" s="189"/>
      <c r="H2" s="189"/>
      <c r="I2" s="189"/>
      <c r="J2" s="189"/>
      <c r="K2" s="185" t="s">
        <v>460</v>
      </c>
      <c r="L2" s="184"/>
      <c r="M2" s="184"/>
      <c r="N2" s="184"/>
      <c r="O2" s="183" t="s">
        <v>461</v>
      </c>
      <c r="P2" s="184"/>
      <c r="Q2" s="184"/>
      <c r="R2" s="184"/>
      <c r="S2" s="184"/>
    </row>
    <row r="3" spans="1:19" ht="26" customHeight="1" x14ac:dyDescent="0.35">
      <c r="A3" s="187"/>
      <c r="B3" s="73" t="s">
        <v>462</v>
      </c>
      <c r="C3" s="73" t="s">
        <v>445</v>
      </c>
      <c r="D3" s="73" t="s">
        <v>463</v>
      </c>
      <c r="E3" s="73" t="s">
        <v>28</v>
      </c>
      <c r="F3" s="73" t="s">
        <v>464</v>
      </c>
      <c r="G3" s="73" t="s">
        <v>70</v>
      </c>
      <c r="H3" s="73" t="s">
        <v>465</v>
      </c>
      <c r="I3" s="73" t="s">
        <v>14</v>
      </c>
      <c r="J3" s="73" t="s">
        <v>466</v>
      </c>
      <c r="K3" s="184"/>
      <c r="L3" s="184"/>
      <c r="M3" s="184"/>
      <c r="N3" s="184"/>
      <c r="O3" s="184"/>
      <c r="P3" s="184"/>
      <c r="Q3" s="184"/>
      <c r="R3" s="184"/>
      <c r="S3" s="184"/>
    </row>
    <row r="4" spans="1:19" ht="40.5" customHeight="1" x14ac:dyDescent="0.35">
      <c r="A4" s="74"/>
      <c r="B4" s="73" t="s">
        <v>29</v>
      </c>
      <c r="C4" s="73"/>
      <c r="D4" s="73" t="s">
        <v>30</v>
      </c>
      <c r="E4" s="73"/>
      <c r="F4" s="73" t="s">
        <v>15</v>
      </c>
      <c r="G4" s="73"/>
      <c r="H4" s="73" t="s">
        <v>16</v>
      </c>
      <c r="I4" s="73"/>
      <c r="J4" s="73" t="s">
        <v>34</v>
      </c>
      <c r="K4" s="75" t="s">
        <v>467</v>
      </c>
      <c r="L4" s="76" t="s">
        <v>468</v>
      </c>
      <c r="M4" s="77" t="s">
        <v>64</v>
      </c>
      <c r="N4" s="78" t="s">
        <v>469</v>
      </c>
      <c r="O4" s="73" t="s">
        <v>470</v>
      </c>
      <c r="P4" s="73" t="s">
        <v>471</v>
      </c>
      <c r="Q4" s="16" t="s">
        <v>411</v>
      </c>
      <c r="R4" s="16" t="s">
        <v>413</v>
      </c>
      <c r="S4" s="16" t="s">
        <v>414</v>
      </c>
    </row>
    <row r="5" spans="1:19" x14ac:dyDescent="0.35">
      <c r="A5" s="85" t="s">
        <v>8</v>
      </c>
      <c r="B5" s="73">
        <v>6</v>
      </c>
      <c r="C5" s="73"/>
      <c r="D5" s="73">
        <v>6</v>
      </c>
      <c r="E5" s="73">
        <v>4</v>
      </c>
      <c r="F5" s="73">
        <v>4</v>
      </c>
      <c r="G5" s="73"/>
      <c r="H5" s="73">
        <v>4</v>
      </c>
      <c r="I5" s="73"/>
      <c r="J5" s="73">
        <v>4</v>
      </c>
      <c r="K5" s="75">
        <v>90.9</v>
      </c>
      <c r="L5" s="75">
        <v>21.3</v>
      </c>
      <c r="M5" s="80">
        <v>0.27300000000000002</v>
      </c>
      <c r="N5" s="81">
        <v>2.35</v>
      </c>
      <c r="O5" s="82">
        <v>90</v>
      </c>
      <c r="P5" s="82">
        <v>2000</v>
      </c>
      <c r="Q5" s="81">
        <f>L5/100/6.25*O5/100*P5</f>
        <v>61.343999999999994</v>
      </c>
      <c r="R5" s="81">
        <f>M5/100*O5/100*P5*2.3</f>
        <v>11.302200000000001</v>
      </c>
      <c r="S5" s="81">
        <f>N5/100*O5/100*P5*1.2</f>
        <v>50.760000000000005</v>
      </c>
    </row>
    <row r="6" spans="1:19" x14ac:dyDescent="0.35">
      <c r="A6" s="85" t="s">
        <v>423</v>
      </c>
      <c r="B6" s="73">
        <v>115</v>
      </c>
      <c r="C6" s="73"/>
      <c r="D6" s="73">
        <v>88</v>
      </c>
      <c r="E6" s="73"/>
      <c r="F6" s="73">
        <v>75</v>
      </c>
      <c r="G6" s="73"/>
      <c r="H6" s="73">
        <v>63</v>
      </c>
      <c r="I6" s="73"/>
      <c r="J6" s="73">
        <v>38</v>
      </c>
      <c r="K6" s="75">
        <v>89.5</v>
      </c>
      <c r="L6" s="75">
        <v>11.9</v>
      </c>
      <c r="M6" s="80">
        <v>0.39500000000000002</v>
      </c>
      <c r="N6" s="81">
        <v>0.55400000000000005</v>
      </c>
      <c r="O6" s="82">
        <v>90</v>
      </c>
      <c r="P6" s="82">
        <v>48</v>
      </c>
      <c r="Q6" s="81">
        <f t="shared" ref="Q6:Q21" si="0">L6/100/6.25*O6/100*P6</f>
        <v>0.82252799999999993</v>
      </c>
      <c r="R6" s="81">
        <f t="shared" ref="R6:R21" si="1">M6/100*O6/100*P6*2.3</f>
        <v>0.39247199999999999</v>
      </c>
      <c r="S6" s="81">
        <f>N6/100*O6/100*P6*1.2</f>
        <v>0.28719360000000005</v>
      </c>
    </row>
    <row r="7" spans="1:19" x14ac:dyDescent="0.35">
      <c r="A7" s="85" t="s">
        <v>424</v>
      </c>
      <c r="B7" s="73">
        <v>100</v>
      </c>
      <c r="C7" s="73"/>
      <c r="D7" s="73">
        <v>70</v>
      </c>
      <c r="E7" s="73"/>
      <c r="F7" s="73">
        <v>60</v>
      </c>
      <c r="G7" s="73"/>
      <c r="H7" s="73">
        <v>50</v>
      </c>
      <c r="I7" s="73"/>
      <c r="J7" s="73">
        <v>30</v>
      </c>
      <c r="K7" s="75">
        <v>89.5</v>
      </c>
      <c r="L7" s="75">
        <v>11.9</v>
      </c>
      <c r="M7" s="80">
        <v>0.39500000000000002</v>
      </c>
      <c r="N7" s="81">
        <v>0.55400000000000005</v>
      </c>
      <c r="O7" s="82">
        <v>90</v>
      </c>
      <c r="P7" s="82">
        <v>48</v>
      </c>
      <c r="Q7" s="81">
        <f t="shared" si="0"/>
        <v>0.82252799999999993</v>
      </c>
      <c r="R7" s="81">
        <f t="shared" si="1"/>
        <v>0.39247199999999999</v>
      </c>
      <c r="S7" s="81">
        <f>N7/100*O7/100*P7*1.2</f>
        <v>0.28719360000000005</v>
      </c>
    </row>
    <row r="8" spans="1:19" x14ac:dyDescent="0.35">
      <c r="A8" s="85" t="s">
        <v>425</v>
      </c>
      <c r="B8" s="73">
        <v>6</v>
      </c>
      <c r="C8" s="73"/>
      <c r="D8" s="73">
        <v>5.5</v>
      </c>
      <c r="E8" s="73"/>
      <c r="F8" s="73">
        <v>4.5</v>
      </c>
      <c r="G8" s="73"/>
      <c r="H8" s="73">
        <v>3.5</v>
      </c>
      <c r="I8" s="73"/>
      <c r="J8" s="73">
        <v>3</v>
      </c>
      <c r="K8" s="75">
        <v>93.2</v>
      </c>
      <c r="L8" s="75">
        <v>10.8</v>
      </c>
      <c r="M8" s="80">
        <v>0.19700000000000001</v>
      </c>
      <c r="N8" s="81">
        <v>1.68</v>
      </c>
      <c r="O8" s="82">
        <v>90</v>
      </c>
      <c r="P8" s="82">
        <v>2000</v>
      </c>
      <c r="Q8" s="81">
        <f t="shared" si="0"/>
        <v>31.104000000000006</v>
      </c>
      <c r="R8" s="81">
        <f t="shared" si="1"/>
        <v>8.1557999999999993</v>
      </c>
      <c r="S8" s="81">
        <f t="shared" ref="S8:S21" si="2">N8/100*O8/100*P8*1.2</f>
        <v>36.287999999999997</v>
      </c>
    </row>
    <row r="9" spans="1:19" x14ac:dyDescent="0.35">
      <c r="A9" s="85" t="s">
        <v>426</v>
      </c>
      <c r="B9" s="73">
        <v>10</v>
      </c>
      <c r="C9" s="73"/>
      <c r="D9" s="73">
        <v>9</v>
      </c>
      <c r="E9" s="73"/>
      <c r="F9" s="73">
        <v>7</v>
      </c>
      <c r="G9" s="73"/>
      <c r="H9" s="73">
        <v>4.5</v>
      </c>
      <c r="I9" s="73"/>
      <c r="J9" s="73">
        <v>3</v>
      </c>
      <c r="K9" s="75">
        <v>37.1</v>
      </c>
      <c r="L9" s="75">
        <v>12.2</v>
      </c>
      <c r="M9" s="80">
        <v>0.30399999999999999</v>
      </c>
      <c r="N9" s="81">
        <v>2.2000000000000002</v>
      </c>
      <c r="O9" s="82">
        <v>35</v>
      </c>
      <c r="P9" s="82">
        <v>2000</v>
      </c>
      <c r="Q9" s="81">
        <f t="shared" si="0"/>
        <v>13.664</v>
      </c>
      <c r="R9" s="81">
        <f t="shared" si="1"/>
        <v>4.8943999999999992</v>
      </c>
      <c r="S9" s="81">
        <f t="shared" si="2"/>
        <v>18.48</v>
      </c>
    </row>
    <row r="10" spans="1:19" x14ac:dyDescent="0.35">
      <c r="A10" s="85" t="s">
        <v>427</v>
      </c>
      <c r="B10" s="73">
        <v>12</v>
      </c>
      <c r="C10" s="73"/>
      <c r="D10" s="73">
        <v>11</v>
      </c>
      <c r="E10" s="73"/>
      <c r="F10" s="73">
        <v>9</v>
      </c>
      <c r="G10" s="73"/>
      <c r="H10" s="73">
        <v>6</v>
      </c>
      <c r="I10" s="73"/>
      <c r="J10" s="73">
        <v>4</v>
      </c>
      <c r="K10" s="75">
        <v>34.5</v>
      </c>
      <c r="L10" s="75">
        <v>12.6</v>
      </c>
      <c r="M10" s="80">
        <v>0.33300000000000002</v>
      </c>
      <c r="N10" s="81">
        <v>2.39</v>
      </c>
      <c r="O10" s="82">
        <v>35</v>
      </c>
      <c r="P10" s="82">
        <v>2000</v>
      </c>
      <c r="Q10" s="81">
        <f t="shared" si="0"/>
        <v>14.112</v>
      </c>
      <c r="R10" s="81">
        <f t="shared" si="1"/>
        <v>5.3612999999999991</v>
      </c>
      <c r="S10" s="81">
        <f t="shared" si="2"/>
        <v>20.076000000000001</v>
      </c>
    </row>
    <row r="11" spans="1:19" x14ac:dyDescent="0.35">
      <c r="A11" s="85" t="s">
        <v>428</v>
      </c>
      <c r="B11" s="73">
        <v>180</v>
      </c>
      <c r="C11" s="73">
        <v>170</v>
      </c>
      <c r="D11" s="73">
        <v>160</v>
      </c>
      <c r="E11" s="73">
        <v>150</v>
      </c>
      <c r="F11" s="73">
        <v>140</v>
      </c>
      <c r="G11" s="73">
        <v>130</v>
      </c>
      <c r="H11" s="73">
        <v>120</v>
      </c>
      <c r="I11" s="73">
        <v>100</v>
      </c>
      <c r="J11" s="73">
        <v>80</v>
      </c>
      <c r="K11" s="75">
        <v>88.9</v>
      </c>
      <c r="L11" s="75">
        <v>9.06</v>
      </c>
      <c r="M11" s="80">
        <v>0.311</v>
      </c>
      <c r="N11" s="81">
        <v>0.40500000000000003</v>
      </c>
      <c r="O11" s="82">
        <v>90</v>
      </c>
      <c r="P11" s="82">
        <v>56</v>
      </c>
      <c r="Q11" s="81">
        <f t="shared" si="0"/>
        <v>0.73059839999999998</v>
      </c>
      <c r="R11" s="81">
        <f t="shared" si="1"/>
        <v>0.36051119999999998</v>
      </c>
      <c r="S11" s="81">
        <f t="shared" si="2"/>
        <v>0.24494400000000002</v>
      </c>
    </row>
    <row r="12" spans="1:19" x14ac:dyDescent="0.35">
      <c r="A12" s="85" t="s">
        <v>429</v>
      </c>
      <c r="B12" s="73">
        <v>25.4</v>
      </c>
      <c r="C12" s="73">
        <v>24.4</v>
      </c>
      <c r="D12" s="73">
        <v>23.4</v>
      </c>
      <c r="E12" s="73">
        <v>22.5</v>
      </c>
      <c r="F12" s="73">
        <v>21.5</v>
      </c>
      <c r="G12" s="73">
        <v>20.5</v>
      </c>
      <c r="H12" s="73">
        <v>19.5</v>
      </c>
      <c r="I12" s="73">
        <v>17.5</v>
      </c>
      <c r="J12" s="73">
        <v>15.5</v>
      </c>
      <c r="K12" s="75">
        <v>33.700000000000003</v>
      </c>
      <c r="L12" s="75">
        <v>8.3000000000000007</v>
      </c>
      <c r="M12" s="80">
        <v>0.23499999999999999</v>
      </c>
      <c r="N12" s="81">
        <v>1.0900000000000001</v>
      </c>
      <c r="O12" s="82">
        <v>35</v>
      </c>
      <c r="P12" s="82">
        <v>2000</v>
      </c>
      <c r="Q12" s="81">
        <f t="shared" si="0"/>
        <v>9.2960000000000012</v>
      </c>
      <c r="R12" s="81">
        <f t="shared" si="1"/>
        <v>3.7834999999999992</v>
      </c>
      <c r="S12" s="81">
        <f t="shared" si="2"/>
        <v>9.1560000000000006</v>
      </c>
    </row>
    <row r="13" spans="1:19" x14ac:dyDescent="0.35">
      <c r="A13" s="85" t="s">
        <v>430</v>
      </c>
      <c r="B13" s="73">
        <v>80</v>
      </c>
      <c r="C13" s="73"/>
      <c r="D13" s="73">
        <v>80</v>
      </c>
      <c r="E13" s="73"/>
      <c r="F13" s="73">
        <v>70</v>
      </c>
      <c r="G13" s="73"/>
      <c r="H13" s="73">
        <v>60</v>
      </c>
      <c r="I13" s="73"/>
      <c r="J13" s="73">
        <v>60</v>
      </c>
      <c r="K13" s="75">
        <v>90</v>
      </c>
      <c r="L13" s="75">
        <v>12.6</v>
      </c>
      <c r="M13" s="80">
        <v>0.39</v>
      </c>
      <c r="N13" s="81">
        <v>0.52600000000000002</v>
      </c>
      <c r="O13" s="82">
        <v>90</v>
      </c>
      <c r="P13" s="82">
        <v>32</v>
      </c>
      <c r="Q13" s="81">
        <f t="shared" si="0"/>
        <v>0.58060800000000001</v>
      </c>
      <c r="R13" s="81">
        <f t="shared" si="1"/>
        <v>0.25833600000000001</v>
      </c>
      <c r="S13" s="81">
        <f t="shared" si="2"/>
        <v>0.18178559999999996</v>
      </c>
    </row>
    <row r="14" spans="1:19" x14ac:dyDescent="0.35">
      <c r="A14" s="85" t="s">
        <v>472</v>
      </c>
      <c r="B14" s="73">
        <v>1</v>
      </c>
      <c r="C14" s="73"/>
      <c r="D14" s="73">
        <v>1.1000000000000001</v>
      </c>
      <c r="E14" s="73">
        <v>1.5</v>
      </c>
      <c r="F14" s="73">
        <v>1.6</v>
      </c>
      <c r="G14" s="73">
        <v>3</v>
      </c>
      <c r="H14" s="73">
        <v>3.1</v>
      </c>
      <c r="I14" s="73">
        <v>6.5</v>
      </c>
      <c r="J14" s="73"/>
      <c r="K14" s="75">
        <v>45.1</v>
      </c>
      <c r="L14" s="75">
        <v>18.100000000000001</v>
      </c>
      <c r="M14" s="80">
        <v>0.33</v>
      </c>
      <c r="N14" s="81">
        <v>2.44</v>
      </c>
      <c r="O14" s="82">
        <v>100</v>
      </c>
      <c r="P14" s="82">
        <v>2000</v>
      </c>
      <c r="Q14" s="81">
        <f t="shared" si="0"/>
        <v>57.920000000000009</v>
      </c>
      <c r="R14" s="81">
        <f t="shared" si="1"/>
        <v>15.179999999999998</v>
      </c>
      <c r="S14" s="81">
        <f t="shared" si="2"/>
        <v>58.559999999999995</v>
      </c>
    </row>
    <row r="15" spans="1:19" x14ac:dyDescent="0.35">
      <c r="A15" s="85" t="s">
        <v>432</v>
      </c>
      <c r="B15" s="73">
        <v>140</v>
      </c>
      <c r="C15" s="73">
        <v>130</v>
      </c>
      <c r="D15" s="73">
        <v>120</v>
      </c>
      <c r="E15" s="73">
        <v>110</v>
      </c>
      <c r="F15" s="73">
        <v>100</v>
      </c>
      <c r="G15" s="73"/>
      <c r="H15" s="73">
        <v>90</v>
      </c>
      <c r="I15" s="73"/>
      <c r="J15" s="73">
        <v>80</v>
      </c>
      <c r="K15" s="75">
        <v>90.2</v>
      </c>
      <c r="L15" s="75">
        <v>12.2</v>
      </c>
      <c r="M15" s="80">
        <v>0.38</v>
      </c>
      <c r="N15" s="81">
        <v>0.42</v>
      </c>
      <c r="O15" s="82">
        <v>90</v>
      </c>
      <c r="P15" s="82">
        <v>56</v>
      </c>
      <c r="Q15" s="81">
        <f t="shared" si="0"/>
        <v>0.98380800000000002</v>
      </c>
      <c r="R15" s="81">
        <f t="shared" si="1"/>
        <v>0.440496</v>
      </c>
      <c r="S15" s="81">
        <f t="shared" si="2"/>
        <v>0.25401600000000002</v>
      </c>
    </row>
    <row r="16" spans="1:19" x14ac:dyDescent="0.35">
      <c r="A16" s="85" t="s">
        <v>433</v>
      </c>
      <c r="B16" s="73">
        <v>50</v>
      </c>
      <c r="C16" s="73">
        <v>45</v>
      </c>
      <c r="D16" s="73">
        <v>40</v>
      </c>
      <c r="E16" s="73"/>
      <c r="F16" s="73">
        <v>35</v>
      </c>
      <c r="G16" s="73"/>
      <c r="H16" s="73">
        <v>25</v>
      </c>
      <c r="I16" s="73"/>
      <c r="J16" s="73">
        <v>20</v>
      </c>
      <c r="K16" s="75">
        <v>92.2</v>
      </c>
      <c r="L16" s="75">
        <v>39.9</v>
      </c>
      <c r="M16" s="80">
        <v>0.64400000000000002</v>
      </c>
      <c r="N16" s="81">
        <v>1.86</v>
      </c>
      <c r="O16" s="82">
        <v>90</v>
      </c>
      <c r="P16" s="82">
        <v>60</v>
      </c>
      <c r="Q16" s="81">
        <f t="shared" si="0"/>
        <v>3.4473599999999998</v>
      </c>
      <c r="R16" s="81">
        <f t="shared" si="1"/>
        <v>0.799848</v>
      </c>
      <c r="S16" s="81">
        <f t="shared" si="2"/>
        <v>1.2052800000000001</v>
      </c>
    </row>
    <row r="17" spans="1:19" x14ac:dyDescent="0.35">
      <c r="A17" s="86" t="s">
        <v>434</v>
      </c>
      <c r="B17" s="73">
        <v>40</v>
      </c>
      <c r="C17" s="73">
        <v>34</v>
      </c>
      <c r="D17" s="73">
        <v>34</v>
      </c>
      <c r="E17" s="73">
        <v>30</v>
      </c>
      <c r="F17" s="73">
        <v>25</v>
      </c>
      <c r="G17" s="73"/>
      <c r="H17" s="73">
        <v>18</v>
      </c>
      <c r="I17" s="73"/>
      <c r="J17" s="73">
        <v>15</v>
      </c>
      <c r="K17" s="75">
        <v>92.2</v>
      </c>
      <c r="L17" s="75">
        <v>39.9</v>
      </c>
      <c r="M17" s="80">
        <v>0.64400000000000002</v>
      </c>
      <c r="N17" s="81">
        <v>1.86</v>
      </c>
      <c r="O17" s="82">
        <v>90</v>
      </c>
      <c r="P17" s="82">
        <v>60</v>
      </c>
      <c r="Q17" s="81">
        <f t="shared" si="0"/>
        <v>3.4473599999999998</v>
      </c>
      <c r="R17" s="81">
        <f t="shared" si="1"/>
        <v>0.799848</v>
      </c>
      <c r="S17" s="81">
        <f t="shared" si="2"/>
        <v>1.2052800000000001</v>
      </c>
    </row>
    <row r="18" spans="1:19" x14ac:dyDescent="0.35">
      <c r="A18" s="86" t="s">
        <v>484</v>
      </c>
      <c r="B18" s="73">
        <v>5</v>
      </c>
      <c r="C18" s="73"/>
      <c r="D18" s="73">
        <v>5</v>
      </c>
      <c r="E18" s="73"/>
      <c r="F18" s="73">
        <v>4.25</v>
      </c>
      <c r="G18" s="73"/>
      <c r="H18" s="73">
        <v>3.5</v>
      </c>
      <c r="I18" s="73">
        <v>3</v>
      </c>
      <c r="J18" s="73">
        <v>3</v>
      </c>
      <c r="K18" s="75">
        <v>92.1</v>
      </c>
      <c r="L18" s="75">
        <v>10.8</v>
      </c>
      <c r="M18" s="80">
        <v>0.23899999999999999</v>
      </c>
      <c r="N18" s="81">
        <v>1.86</v>
      </c>
      <c r="O18" s="82">
        <v>90</v>
      </c>
      <c r="P18" s="82">
        <v>2000</v>
      </c>
      <c r="Q18" s="81">
        <f t="shared" si="0"/>
        <v>31.104000000000006</v>
      </c>
      <c r="R18" s="81">
        <f t="shared" si="1"/>
        <v>9.8945999999999987</v>
      </c>
      <c r="S18" s="81">
        <f t="shared" si="2"/>
        <v>40.176000000000002</v>
      </c>
    </row>
    <row r="19" spans="1:19" x14ac:dyDescent="0.35">
      <c r="A19" s="85" t="s">
        <v>435</v>
      </c>
      <c r="B19" s="73">
        <v>4</v>
      </c>
      <c r="C19" s="73"/>
      <c r="D19" s="73">
        <v>4</v>
      </c>
      <c r="E19" s="73"/>
      <c r="F19" s="73">
        <v>3.5</v>
      </c>
      <c r="G19" s="73"/>
      <c r="H19" s="73">
        <v>3</v>
      </c>
      <c r="I19" s="73"/>
      <c r="J19" s="73">
        <v>3</v>
      </c>
      <c r="K19" s="75">
        <v>91.5</v>
      </c>
      <c r="L19" s="75">
        <v>12.3</v>
      </c>
      <c r="M19" s="80">
        <v>0.26200000000000001</v>
      </c>
      <c r="N19" s="81">
        <v>1.91</v>
      </c>
      <c r="O19" s="82">
        <v>90</v>
      </c>
      <c r="P19" s="82">
        <v>2000</v>
      </c>
      <c r="Q19" s="81">
        <f t="shared" si="0"/>
        <v>35.424000000000007</v>
      </c>
      <c r="R19" s="81">
        <f t="shared" si="1"/>
        <v>10.846799999999998</v>
      </c>
      <c r="S19" s="81">
        <f t="shared" si="2"/>
        <v>41.255999999999993</v>
      </c>
    </row>
    <row r="20" spans="1:19" x14ac:dyDescent="0.35">
      <c r="A20" s="85" t="s">
        <v>437</v>
      </c>
      <c r="B20" s="73">
        <v>80</v>
      </c>
      <c r="C20" s="73"/>
      <c r="D20" s="73">
        <v>70</v>
      </c>
      <c r="E20" s="73"/>
      <c r="F20" s="73">
        <v>60</v>
      </c>
      <c r="G20" s="73"/>
      <c r="H20" s="73">
        <v>50</v>
      </c>
      <c r="I20" s="73"/>
      <c r="J20" s="73">
        <v>30</v>
      </c>
      <c r="K20" s="75">
        <v>88.9</v>
      </c>
      <c r="L20" s="75">
        <v>13.6</v>
      </c>
      <c r="M20" s="80">
        <v>0.38</v>
      </c>
      <c r="N20" s="81">
        <v>0.44800000000000001</v>
      </c>
      <c r="O20" s="82">
        <v>90</v>
      </c>
      <c r="P20" s="82">
        <v>60</v>
      </c>
      <c r="Q20" s="81">
        <f t="shared" si="0"/>
        <v>1.1750400000000001</v>
      </c>
      <c r="R20" s="81">
        <f t="shared" si="1"/>
        <v>0.47195999999999999</v>
      </c>
      <c r="S20" s="81">
        <f t="shared" si="2"/>
        <v>0.29030400000000006</v>
      </c>
    </row>
    <row r="21" spans="1:19" x14ac:dyDescent="0.35">
      <c r="A21" s="85" t="s">
        <v>438</v>
      </c>
      <c r="B21" s="73">
        <v>64</v>
      </c>
      <c r="C21" s="73"/>
      <c r="D21" s="73">
        <v>56</v>
      </c>
      <c r="E21" s="73"/>
      <c r="F21" s="73">
        <v>48</v>
      </c>
      <c r="G21" s="73"/>
      <c r="H21" s="73">
        <v>40</v>
      </c>
      <c r="I21" s="73"/>
      <c r="J21" s="73">
        <v>24</v>
      </c>
      <c r="K21" s="75">
        <v>88.9</v>
      </c>
      <c r="L21" s="75">
        <v>13.6</v>
      </c>
      <c r="M21" s="80">
        <v>0.38</v>
      </c>
      <c r="N21" s="81">
        <v>0.44800000000000001</v>
      </c>
      <c r="O21" s="82">
        <v>90</v>
      </c>
      <c r="P21" s="82">
        <v>60</v>
      </c>
      <c r="Q21" s="81">
        <f t="shared" si="0"/>
        <v>1.1750400000000001</v>
      </c>
      <c r="R21" s="81">
        <f t="shared" si="1"/>
        <v>0.47195999999999999</v>
      </c>
      <c r="S21" s="81">
        <f t="shared" si="2"/>
        <v>0.29030400000000006</v>
      </c>
    </row>
  </sheetData>
  <sheetProtection sheet="1" objects="1" scenarios="1"/>
  <mergeCells count="5">
    <mergeCell ref="O2:S3"/>
    <mergeCell ref="K2:N3"/>
    <mergeCell ref="A2:A3"/>
    <mergeCell ref="B2:J2"/>
    <mergeCell ref="A1:S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14"/>
  <sheetViews>
    <sheetView workbookViewId="0"/>
  </sheetViews>
  <sheetFormatPr defaultRowHeight="15.5" x14ac:dyDescent="0.35"/>
  <cols>
    <col min="1" max="1" width="4.07421875" style="13" customWidth="1"/>
    <col min="2" max="2" width="21.23046875" style="13" customWidth="1"/>
    <col min="3" max="3" width="14.3046875" style="13" customWidth="1"/>
    <col min="4" max="4" width="16.69140625" style="13" customWidth="1"/>
    <col min="5" max="5" width="16.15234375" style="13" customWidth="1"/>
    <col min="6" max="6" width="12" style="13" customWidth="1"/>
    <col min="7" max="7" width="13.3828125" style="13" customWidth="1"/>
    <col min="8" max="8" width="11.61328125" style="13" customWidth="1"/>
    <col min="9" max="10" width="13.84375" style="13" customWidth="1"/>
    <col min="11" max="11" width="9.23046875" style="13"/>
    <col min="12" max="15" width="17.69140625" style="13" customWidth="1"/>
    <col min="16" max="16384" width="9.23046875" style="13"/>
  </cols>
  <sheetData>
    <row r="2" spans="2:17" ht="80" customHeight="1" x14ac:dyDescent="0.35">
      <c r="B2" s="191" t="s">
        <v>338</v>
      </c>
      <c r="C2" s="192"/>
      <c r="D2" s="192"/>
      <c r="E2" s="192"/>
      <c r="F2" s="192"/>
      <c r="G2" s="193"/>
      <c r="H2" s="193"/>
      <c r="I2" s="193"/>
      <c r="J2" s="193"/>
      <c r="K2" s="11"/>
      <c r="L2" s="190" t="s">
        <v>339</v>
      </c>
      <c r="M2" s="190"/>
      <c r="N2" s="190"/>
      <c r="O2" s="190"/>
      <c r="P2" s="11"/>
      <c r="Q2" s="12"/>
    </row>
    <row r="3" spans="2:17" ht="62" x14ac:dyDescent="0.35">
      <c r="B3" s="14" t="s">
        <v>340</v>
      </c>
      <c r="C3" s="14" t="s">
        <v>341</v>
      </c>
      <c r="D3" s="14" t="s">
        <v>342</v>
      </c>
      <c r="E3" s="14" t="s">
        <v>343</v>
      </c>
      <c r="F3" s="15" t="s">
        <v>344</v>
      </c>
      <c r="G3" s="15" t="s">
        <v>345</v>
      </c>
      <c r="H3" s="15" t="s">
        <v>346</v>
      </c>
      <c r="I3" s="16" t="s">
        <v>474</v>
      </c>
      <c r="J3" s="16" t="s">
        <v>347</v>
      </c>
      <c r="K3" s="17"/>
      <c r="L3" s="16" t="s">
        <v>348</v>
      </c>
      <c r="M3" s="16" t="s">
        <v>349</v>
      </c>
      <c r="N3" s="16" t="s">
        <v>350</v>
      </c>
      <c r="O3" s="16" t="s">
        <v>349</v>
      </c>
      <c r="P3" s="18"/>
      <c r="Q3" s="19"/>
    </row>
    <row r="4" spans="2:17" ht="18" x14ac:dyDescent="0.35">
      <c r="B4" s="14" t="s">
        <v>351</v>
      </c>
      <c r="C4" s="14" t="s">
        <v>352</v>
      </c>
      <c r="D4" s="14" t="s">
        <v>353</v>
      </c>
      <c r="E4" s="14" t="s">
        <v>354</v>
      </c>
      <c r="F4" s="20">
        <v>0.71</v>
      </c>
      <c r="G4" s="28">
        <f>IF('Field Information Crops'!B$24&lt;=205,('Field Information Crops'!B$24*0.458)-3.26,('Field Information Crops'!B24*0.945)-103.5)</f>
        <v>37.96</v>
      </c>
      <c r="H4" s="27" t="str">
        <f>IF('Field Information Crops'!B$20=B4,G4*2.3,"NA")</f>
        <v>NA</v>
      </c>
      <c r="I4" s="21">
        <f>'Field Information Crops'!B$25*F4</f>
        <v>213</v>
      </c>
      <c r="J4" s="26" t="str">
        <f>IF('Field Information Crops'!B$20=B4,I4*2*1.2,"NA")</f>
        <v>NA</v>
      </c>
      <c r="K4" s="17"/>
      <c r="L4" s="14">
        <v>0</v>
      </c>
      <c r="M4" s="14" t="s">
        <v>355</v>
      </c>
      <c r="N4" s="14">
        <v>0</v>
      </c>
      <c r="O4" s="14" t="s">
        <v>355</v>
      </c>
      <c r="P4" s="18"/>
      <c r="Q4" s="19"/>
    </row>
    <row r="5" spans="2:17" ht="18" x14ac:dyDescent="0.35">
      <c r="B5" s="14" t="s">
        <v>83</v>
      </c>
      <c r="C5" s="14" t="s">
        <v>352</v>
      </c>
      <c r="D5" s="14" t="s">
        <v>356</v>
      </c>
      <c r="E5" s="14" t="s">
        <v>357</v>
      </c>
      <c r="F5" s="20">
        <v>0.36</v>
      </c>
      <c r="G5" s="83">
        <f>IF('Field Information Crops'!B$24&lt;=205,('Field Information Crops'!B$24*0.5*0.458)-3.26,('Field Information Crops'!B25*0.5*0.945)-103.5)</f>
        <v>17.350000000000001</v>
      </c>
      <c r="H5" s="83" t="str">
        <f>IF('Field Information Crops'!B$20=B5,G5*2.3,"NA")</f>
        <v>NA</v>
      </c>
      <c r="I5" s="21">
        <f>'Field Information Crops'!B$25*F5</f>
        <v>108</v>
      </c>
      <c r="J5" s="26" t="str">
        <f>IF('Field Information Crops'!B$20=B5,I5*2*1.2,"NA")</f>
        <v>NA</v>
      </c>
      <c r="K5" s="17"/>
      <c r="L5" s="14">
        <v>8</v>
      </c>
      <c r="M5" s="14" t="s">
        <v>27</v>
      </c>
      <c r="N5" s="14">
        <v>19</v>
      </c>
      <c r="O5" s="14" t="s">
        <v>27</v>
      </c>
      <c r="P5" s="18"/>
      <c r="Q5" s="19"/>
    </row>
    <row r="6" spans="2:17" ht="18" x14ac:dyDescent="0.35">
      <c r="B6" s="14" t="s">
        <v>358</v>
      </c>
      <c r="C6" s="14" t="s">
        <v>352</v>
      </c>
      <c r="D6" s="14" t="s">
        <v>356</v>
      </c>
      <c r="E6" s="14" t="s">
        <v>359</v>
      </c>
      <c r="F6" s="20">
        <v>0.31</v>
      </c>
      <c r="G6" s="83">
        <f>IF('Field Information Crops'!B$24&lt;=205,('Field Information Crops'!B$24*0.5*0.458)-3.26,('Field Information Crops'!#REF!*0.5*0.945)-103.5)</f>
        <v>17.350000000000001</v>
      </c>
      <c r="H6" s="83" t="str">
        <f>IF('Field Information Crops'!B$20=B6,G6*2.3,"NA")</f>
        <v>NA</v>
      </c>
      <c r="I6" s="21">
        <f>'Field Information Crops'!B$25*F6</f>
        <v>93</v>
      </c>
      <c r="J6" s="26" t="str">
        <f>IF('Field Information Crops'!B$20=B6,I6*2*1.2,"NA")</f>
        <v>NA</v>
      </c>
      <c r="K6" s="17"/>
      <c r="L6" s="14">
        <v>19</v>
      </c>
      <c r="M6" s="14" t="s">
        <v>360</v>
      </c>
      <c r="N6" s="14">
        <v>67</v>
      </c>
      <c r="O6" s="14" t="s">
        <v>360</v>
      </c>
      <c r="P6" s="18"/>
      <c r="Q6" s="19"/>
    </row>
    <row r="7" spans="2:17" ht="18" x14ac:dyDescent="0.35">
      <c r="B7" s="14" t="s">
        <v>361</v>
      </c>
      <c r="C7" s="14" t="s">
        <v>362</v>
      </c>
      <c r="D7" s="14" t="s">
        <v>356</v>
      </c>
      <c r="E7" s="14" t="s">
        <v>357</v>
      </c>
      <c r="F7" s="20">
        <v>1</v>
      </c>
      <c r="G7" s="83">
        <f>'Field Information Crops'!B$24</f>
        <v>90</v>
      </c>
      <c r="H7" s="83" t="str">
        <f>IF('Field Information Crops'!B$20=B7,G7*2.3,"NA")</f>
        <v>NA</v>
      </c>
      <c r="I7" s="21">
        <f>'Field Information Crops'!B$25*F7</f>
        <v>300</v>
      </c>
      <c r="J7" s="26" t="str">
        <f>IF('Field Information Crops'!B$20=B7,I7*2*1.2,"NA")</f>
        <v>NA</v>
      </c>
      <c r="K7" s="17"/>
      <c r="L7" s="14">
        <v>26</v>
      </c>
      <c r="M7" s="14" t="s">
        <v>363</v>
      </c>
      <c r="N7" s="14">
        <v>91</v>
      </c>
      <c r="O7" s="14" t="s">
        <v>363</v>
      </c>
      <c r="P7" s="18"/>
      <c r="Q7" s="19"/>
    </row>
    <row r="8" spans="2:17" ht="18" x14ac:dyDescent="0.35">
      <c r="B8" s="14" t="s">
        <v>364</v>
      </c>
      <c r="C8" s="14" t="s">
        <v>362</v>
      </c>
      <c r="D8" s="14" t="s">
        <v>356</v>
      </c>
      <c r="E8" s="14" t="s">
        <v>357</v>
      </c>
      <c r="F8" s="20">
        <v>0.53</v>
      </c>
      <c r="G8" s="83">
        <f>'Field Information Crops'!B$24</f>
        <v>90</v>
      </c>
      <c r="H8" s="83" t="str">
        <f>IF('Field Information Crops'!B$20=B8,G8*2.3,"NA")</f>
        <v>NA</v>
      </c>
      <c r="I8" s="21">
        <f>'Field Information Crops'!B$25*F8</f>
        <v>159</v>
      </c>
      <c r="J8" s="26" t="str">
        <f>IF('Field Information Crops'!B$20=B8,I8*2*1.2,"NA")</f>
        <v>NA</v>
      </c>
      <c r="K8" s="18"/>
      <c r="L8" s="14">
        <v>47</v>
      </c>
      <c r="M8" s="14" t="s">
        <v>18</v>
      </c>
      <c r="N8" s="14">
        <v>122</v>
      </c>
      <c r="O8" s="14" t="s">
        <v>18</v>
      </c>
      <c r="P8" s="18"/>
      <c r="Q8" s="19"/>
    </row>
    <row r="9" spans="2:17" ht="18" x14ac:dyDescent="0.35">
      <c r="B9" s="14" t="s">
        <v>365</v>
      </c>
      <c r="C9" s="14" t="s">
        <v>362</v>
      </c>
      <c r="D9" s="14" t="s">
        <v>366</v>
      </c>
      <c r="E9" s="14" t="s">
        <v>367</v>
      </c>
      <c r="F9" s="20">
        <v>0.41666666666666669</v>
      </c>
      <c r="G9" s="83">
        <f>'Field Information Crops'!B$24/2.3</f>
        <v>39.130434782608695</v>
      </c>
      <c r="H9" s="83">
        <f>IF('Field Information Crops'!B$20=B9,G9*2.3,"NA")</f>
        <v>89.999999999999986</v>
      </c>
      <c r="I9" s="21">
        <f>'Field Information Crops'!B$25*F9</f>
        <v>125</v>
      </c>
      <c r="J9" s="26">
        <f>IF('Field Information Crops'!B$20=B9,I9*2*1.2,"NA")</f>
        <v>300</v>
      </c>
      <c r="K9" s="18"/>
      <c r="L9" s="14">
        <v>70</v>
      </c>
      <c r="M9" s="14" t="s">
        <v>368</v>
      </c>
      <c r="N9" s="14">
        <v>182</v>
      </c>
      <c r="O9" s="14" t="s">
        <v>368</v>
      </c>
      <c r="P9" s="18"/>
      <c r="Q9" s="19"/>
    </row>
    <row r="10" spans="2:17" x14ac:dyDescent="0.35">
      <c r="B10" s="22"/>
      <c r="C10" s="22"/>
      <c r="D10" s="22"/>
      <c r="E10" s="22"/>
      <c r="F10" s="22"/>
      <c r="G10" s="22"/>
      <c r="H10" s="22"/>
      <c r="I10" s="22"/>
      <c r="J10" s="22"/>
      <c r="K10" s="18"/>
      <c r="L10" s="14">
        <v>81</v>
      </c>
      <c r="M10" s="14" t="s">
        <v>369</v>
      </c>
      <c r="N10" s="14">
        <v>212</v>
      </c>
      <c r="O10" s="14" t="s">
        <v>369</v>
      </c>
      <c r="P10" s="18"/>
      <c r="Q10" s="19"/>
    </row>
    <row r="11" spans="2:17" ht="18" x14ac:dyDescent="0.35">
      <c r="B11" s="18"/>
      <c r="C11" s="18"/>
      <c r="D11" s="18"/>
      <c r="E11" s="18"/>
      <c r="F11" s="18"/>
      <c r="G11" s="88"/>
      <c r="H11" s="18"/>
      <c r="I11" s="18"/>
      <c r="J11" s="18"/>
      <c r="K11" s="18"/>
      <c r="L11" s="14">
        <v>127</v>
      </c>
      <c r="M11" s="14" t="s">
        <v>24</v>
      </c>
      <c r="N11" s="14">
        <v>254</v>
      </c>
      <c r="O11" s="14" t="s">
        <v>24</v>
      </c>
      <c r="P11" s="18"/>
      <c r="Q11" s="19"/>
    </row>
    <row r="12" spans="2:17" x14ac:dyDescent="0.35">
      <c r="B12" s="23"/>
      <c r="C12" s="23"/>
      <c r="D12" s="23"/>
      <c r="E12" s="23"/>
      <c r="F12" s="23"/>
      <c r="G12" s="23"/>
      <c r="H12" s="23"/>
      <c r="I12" s="18"/>
      <c r="J12" s="18"/>
      <c r="K12" s="18"/>
      <c r="L12" s="14">
        <v>196</v>
      </c>
      <c r="M12" s="14" t="s">
        <v>370</v>
      </c>
      <c r="N12" s="14">
        <v>338</v>
      </c>
      <c r="O12" s="14" t="s">
        <v>370</v>
      </c>
      <c r="P12" s="18"/>
      <c r="Q12" s="24"/>
    </row>
    <row r="13" spans="2:17" x14ac:dyDescent="0.35">
      <c r="B13" s="23"/>
      <c r="C13" s="23"/>
      <c r="D13" s="23"/>
      <c r="E13" s="23"/>
      <c r="F13" s="23"/>
      <c r="G13" s="23"/>
      <c r="H13" s="23"/>
      <c r="I13" s="23"/>
      <c r="J13" s="23"/>
      <c r="K13" s="23"/>
      <c r="L13" s="25">
        <v>253</v>
      </c>
      <c r="M13" s="25" t="s">
        <v>371</v>
      </c>
      <c r="N13" s="25">
        <v>374</v>
      </c>
      <c r="O13" s="25" t="s">
        <v>371</v>
      </c>
      <c r="P13" s="23"/>
      <c r="Q13" s="24"/>
    </row>
    <row r="14" spans="2:17" x14ac:dyDescent="0.35">
      <c r="B14" s="23"/>
      <c r="C14" s="23"/>
      <c r="D14" s="23"/>
      <c r="E14" s="23"/>
      <c r="F14" s="23"/>
      <c r="G14" s="23"/>
      <c r="H14" s="23"/>
      <c r="I14" s="23"/>
      <c r="J14" s="23"/>
      <c r="K14" s="23"/>
      <c r="L14" s="23"/>
      <c r="M14" s="23"/>
      <c r="N14" s="23"/>
      <c r="O14" s="23"/>
      <c r="P14" s="23"/>
      <c r="Q14" s="24"/>
    </row>
  </sheetData>
  <sheetProtection sheet="1" objects="1" scenarios="1"/>
  <mergeCells count="2">
    <mergeCell ref="L2:O2"/>
    <mergeCell ref="B2:J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C54"/>
  <sheetViews>
    <sheetView workbookViewId="0"/>
  </sheetViews>
  <sheetFormatPr defaultRowHeight="15.5" x14ac:dyDescent="0.35"/>
  <cols>
    <col min="3" max="3" width="18.23046875" customWidth="1"/>
    <col min="14" max="14" width="9.23046875" customWidth="1"/>
    <col min="15" max="15" width="19.53515625" customWidth="1"/>
    <col min="17" max="17" width="13.84375" customWidth="1"/>
    <col min="18" max="18" width="16.69140625" customWidth="1"/>
    <col min="19" max="19" width="15.07421875" customWidth="1"/>
    <col min="20" max="20" width="13" customWidth="1"/>
    <col min="21" max="21" width="15.07421875" customWidth="1"/>
    <col min="22" max="22" width="13" customWidth="1"/>
    <col min="23" max="23" width="11.765625" customWidth="1"/>
  </cols>
  <sheetData>
    <row r="2" spans="2:29" ht="27" customHeight="1" x14ac:dyDescent="0.35">
      <c r="B2" s="194" t="s">
        <v>561</v>
      </c>
      <c r="C2" s="194"/>
      <c r="D2" s="194"/>
      <c r="E2" s="194"/>
      <c r="F2" s="194"/>
      <c r="G2" s="194"/>
      <c r="H2" s="194"/>
      <c r="I2" s="194"/>
      <c r="J2" s="194"/>
      <c r="K2" s="194"/>
      <c r="L2" s="194"/>
    </row>
    <row r="3" spans="2:29" x14ac:dyDescent="0.35">
      <c r="B3" s="164" t="s">
        <v>497</v>
      </c>
      <c r="C3" s="195" t="s">
        <v>453</v>
      </c>
      <c r="D3" s="135" t="s">
        <v>411</v>
      </c>
      <c r="E3" s="164" t="s">
        <v>413</v>
      </c>
      <c r="F3" s="164"/>
      <c r="G3" s="164"/>
      <c r="H3" s="164"/>
      <c r="I3" s="164" t="s">
        <v>414</v>
      </c>
      <c r="J3" s="164"/>
      <c r="K3" s="164"/>
      <c r="L3" s="164"/>
      <c r="N3" s="13"/>
      <c r="O3" s="13"/>
      <c r="P3" s="13"/>
      <c r="Q3" s="13"/>
      <c r="R3" s="13"/>
      <c r="S3" s="13"/>
      <c r="T3" s="13"/>
      <c r="U3" s="13"/>
      <c r="V3" s="13"/>
      <c r="W3" s="13"/>
      <c r="X3" s="13"/>
      <c r="Y3" s="13"/>
      <c r="Z3" s="13"/>
      <c r="AA3" s="13"/>
      <c r="AB3" s="13"/>
      <c r="AC3" s="13"/>
    </row>
    <row r="4" spans="2:29" ht="17.5" x14ac:dyDescent="0.35">
      <c r="B4" s="164"/>
      <c r="C4" s="195"/>
      <c r="D4" s="135" t="s">
        <v>498</v>
      </c>
      <c r="E4" s="135" t="s">
        <v>499</v>
      </c>
      <c r="F4" s="135" t="s">
        <v>500</v>
      </c>
      <c r="G4" s="135" t="s">
        <v>501</v>
      </c>
      <c r="H4" s="135" t="s">
        <v>502</v>
      </c>
      <c r="I4" s="135" t="s">
        <v>499</v>
      </c>
      <c r="J4" s="135" t="s">
        <v>500</v>
      </c>
      <c r="K4" s="135" t="s">
        <v>501</v>
      </c>
      <c r="L4" s="135" t="s">
        <v>502</v>
      </c>
      <c r="N4" s="13"/>
      <c r="O4" s="191" t="s">
        <v>338</v>
      </c>
      <c r="P4" s="192"/>
      <c r="Q4" s="192"/>
      <c r="R4" s="192"/>
      <c r="S4" s="192"/>
      <c r="T4" s="193"/>
      <c r="U4" s="193"/>
      <c r="V4" s="193"/>
      <c r="W4" s="193"/>
      <c r="X4" s="56"/>
      <c r="Y4" s="190" t="s">
        <v>339</v>
      </c>
      <c r="Z4" s="190"/>
      <c r="AA4" s="190"/>
      <c r="AB4" s="190"/>
      <c r="AC4" s="56"/>
    </row>
    <row r="5" spans="2:29" ht="62" x14ac:dyDescent="0.35">
      <c r="B5" s="135">
        <v>1</v>
      </c>
      <c r="C5" s="139" t="s">
        <v>503</v>
      </c>
      <c r="D5" s="135">
        <v>100</v>
      </c>
      <c r="E5" s="135">
        <v>200</v>
      </c>
      <c r="F5" s="135">
        <v>150</v>
      </c>
      <c r="G5" s="135">
        <v>100</v>
      </c>
      <c r="H5" s="135">
        <v>0</v>
      </c>
      <c r="I5" s="135">
        <v>300</v>
      </c>
      <c r="J5" s="135">
        <v>225</v>
      </c>
      <c r="K5" s="135">
        <v>150</v>
      </c>
      <c r="L5" s="135">
        <v>0</v>
      </c>
      <c r="N5" s="13"/>
      <c r="O5" s="14" t="s">
        <v>340</v>
      </c>
      <c r="P5" s="14" t="s">
        <v>341</v>
      </c>
      <c r="Q5" s="14" t="s">
        <v>342</v>
      </c>
      <c r="R5" s="14" t="s">
        <v>343</v>
      </c>
      <c r="S5" s="15" t="s">
        <v>344</v>
      </c>
      <c r="T5" s="15" t="s">
        <v>345</v>
      </c>
      <c r="U5" s="15" t="s">
        <v>346</v>
      </c>
      <c r="V5" s="16" t="s">
        <v>474</v>
      </c>
      <c r="W5" s="16" t="s">
        <v>347</v>
      </c>
      <c r="X5" s="17"/>
      <c r="Y5" s="16" t="s">
        <v>348</v>
      </c>
      <c r="Z5" s="16" t="s">
        <v>349</v>
      </c>
      <c r="AA5" s="16" t="s">
        <v>350</v>
      </c>
      <c r="AB5" s="16" t="s">
        <v>349</v>
      </c>
      <c r="AC5" s="18"/>
    </row>
    <row r="6" spans="2:29" ht="18" x14ac:dyDescent="0.35">
      <c r="B6" s="135">
        <v>4</v>
      </c>
      <c r="C6" s="139" t="s">
        <v>504</v>
      </c>
      <c r="D6" s="135">
        <v>90</v>
      </c>
      <c r="E6" s="135">
        <v>100</v>
      </c>
      <c r="F6" s="135">
        <v>60</v>
      </c>
      <c r="G6" s="135">
        <v>20</v>
      </c>
      <c r="H6" s="135">
        <v>0</v>
      </c>
      <c r="I6" s="135">
        <v>140</v>
      </c>
      <c r="J6" s="135">
        <v>100</v>
      </c>
      <c r="K6" s="135">
        <v>60</v>
      </c>
      <c r="L6" s="135">
        <v>0</v>
      </c>
      <c r="N6" s="13"/>
      <c r="O6" s="14" t="s">
        <v>351</v>
      </c>
      <c r="P6" s="14" t="s">
        <v>352</v>
      </c>
      <c r="Q6" s="14" t="s">
        <v>353</v>
      </c>
      <c r="R6" s="14" t="s">
        <v>354</v>
      </c>
      <c r="S6" s="20">
        <v>0.71</v>
      </c>
      <c r="T6" s="83">
        <f>IF('Field Info Vegetables'!B$23&lt;=205,'Field Info Vegetables'!B$23*0.458-3.26,'Field Info Vegetables'!B$23*0.945-103.5)</f>
        <v>33.380000000000003</v>
      </c>
      <c r="U6" s="83" t="str">
        <f>IF('Field Info Vegetables'!B$19=O6,T6*2.3,"NA")</f>
        <v>NA</v>
      </c>
      <c r="V6" s="21">
        <f>'Field Info Vegetables'!B$24*S6</f>
        <v>149.81</v>
      </c>
      <c r="W6" s="26" t="str">
        <f>IF('Field Info Vegetables'!B$19=O6,V6*2*1.2,"NA")</f>
        <v>NA</v>
      </c>
      <c r="X6" s="17"/>
      <c r="Y6" s="14">
        <v>0</v>
      </c>
      <c r="Z6" s="14" t="s">
        <v>27</v>
      </c>
      <c r="AA6" s="14">
        <v>0</v>
      </c>
      <c r="AB6" s="14" t="s">
        <v>27</v>
      </c>
      <c r="AC6" s="18"/>
    </row>
    <row r="7" spans="2:29" ht="18" x14ac:dyDescent="0.35">
      <c r="B7" s="135">
        <v>2</v>
      </c>
      <c r="C7" s="139" t="s">
        <v>505</v>
      </c>
      <c r="D7" s="135">
        <v>80</v>
      </c>
      <c r="E7" s="135">
        <v>80</v>
      </c>
      <c r="F7" s="135">
        <v>60</v>
      </c>
      <c r="G7" s="135">
        <v>40</v>
      </c>
      <c r="H7" s="135">
        <v>0</v>
      </c>
      <c r="I7" s="135">
        <v>80</v>
      </c>
      <c r="J7" s="135">
        <v>60</v>
      </c>
      <c r="K7" s="135">
        <v>40</v>
      </c>
      <c r="L7" s="135">
        <v>0</v>
      </c>
      <c r="N7" s="13"/>
      <c r="O7" s="14" t="s">
        <v>83</v>
      </c>
      <c r="P7" s="14" t="s">
        <v>352</v>
      </c>
      <c r="Q7" s="14" t="s">
        <v>356</v>
      </c>
      <c r="R7" s="14" t="s">
        <v>357</v>
      </c>
      <c r="S7" s="20">
        <v>0.36</v>
      </c>
      <c r="T7" s="83">
        <f>IF('Field Info Vegetables'!B$23&lt;=205,'Field Info Vegetables'!B$23*0.458*0.5-3.26,'Field Info Vegetables'!B$23*0.945*0.5-103.5)</f>
        <v>15.06</v>
      </c>
      <c r="U7" s="83" t="str">
        <f>IF('Field Info Vegetables'!B$19=O7,T7*2.3,"NA")</f>
        <v>NA</v>
      </c>
      <c r="V7" s="21">
        <f>'Field Info Vegetables'!B$24*S7</f>
        <v>75.959999999999994</v>
      </c>
      <c r="W7" s="26" t="str">
        <f>IF('Field Info Vegetables'!B$19=O7,V7*2*1.2,"NA")</f>
        <v>NA</v>
      </c>
      <c r="X7" s="17"/>
      <c r="Y7" s="14">
        <v>26</v>
      </c>
      <c r="Z7" s="14" t="s">
        <v>18</v>
      </c>
      <c r="AA7" s="14">
        <v>91</v>
      </c>
      <c r="AB7" s="14" t="s">
        <v>18</v>
      </c>
      <c r="AC7" s="18"/>
    </row>
    <row r="8" spans="2:29" ht="18" x14ac:dyDescent="0.35">
      <c r="B8" s="135">
        <v>6</v>
      </c>
      <c r="C8" s="139" t="s">
        <v>506</v>
      </c>
      <c r="D8" s="135">
        <v>100</v>
      </c>
      <c r="E8" s="135">
        <v>150</v>
      </c>
      <c r="F8" s="135">
        <v>100</v>
      </c>
      <c r="G8" s="135">
        <v>50</v>
      </c>
      <c r="H8" s="135">
        <v>0</v>
      </c>
      <c r="I8" s="135">
        <v>150</v>
      </c>
      <c r="J8" s="135">
        <v>100</v>
      </c>
      <c r="K8" s="135">
        <v>50</v>
      </c>
      <c r="L8" s="135">
        <v>0</v>
      </c>
      <c r="N8" s="13"/>
      <c r="O8" s="14" t="s">
        <v>358</v>
      </c>
      <c r="P8" s="14" t="s">
        <v>352</v>
      </c>
      <c r="Q8" s="14" t="s">
        <v>356</v>
      </c>
      <c r="R8" s="14" t="s">
        <v>359</v>
      </c>
      <c r="S8" s="20">
        <v>0.31</v>
      </c>
      <c r="T8" s="83">
        <f>IF('Field Info Vegetables'!B$23&lt;=205,'Field Info Vegetables'!B$23*0.458*0.5-3.26,'Field Info Vegetables'!B$23*0.945*0.5-103.5)</f>
        <v>15.06</v>
      </c>
      <c r="U8" s="83" t="str">
        <f>IF('Field Info Vegetables'!B$19=O8,T8*2.3,"NA")</f>
        <v>NA</v>
      </c>
      <c r="V8" s="21">
        <f>'Field Info Vegetables'!B$24*S8</f>
        <v>65.41</v>
      </c>
      <c r="W8" s="26" t="str">
        <f>IF('Field Info Vegetables'!B$19=O8,V8*2*1.2,"NA")</f>
        <v>NA</v>
      </c>
      <c r="X8" s="17"/>
      <c r="Y8" s="14">
        <v>81</v>
      </c>
      <c r="Z8" s="14" t="s">
        <v>24</v>
      </c>
      <c r="AA8" s="14">
        <v>212</v>
      </c>
      <c r="AB8" s="14" t="s">
        <v>24</v>
      </c>
      <c r="AC8" s="18"/>
    </row>
    <row r="9" spans="2:29" ht="18" x14ac:dyDescent="0.35">
      <c r="B9" s="135">
        <v>8</v>
      </c>
      <c r="C9" s="139" t="s">
        <v>507</v>
      </c>
      <c r="D9" s="135">
        <v>200</v>
      </c>
      <c r="E9" s="135">
        <v>200</v>
      </c>
      <c r="F9" s="135">
        <v>100</v>
      </c>
      <c r="G9" s="135">
        <v>50</v>
      </c>
      <c r="H9" s="135">
        <v>0</v>
      </c>
      <c r="I9" s="135">
        <v>200</v>
      </c>
      <c r="J9" s="135">
        <v>100</v>
      </c>
      <c r="K9" s="135">
        <v>50</v>
      </c>
      <c r="L9" s="135">
        <v>0</v>
      </c>
      <c r="N9" s="13"/>
      <c r="O9" s="14" t="s">
        <v>361</v>
      </c>
      <c r="P9" s="14" t="s">
        <v>362</v>
      </c>
      <c r="Q9" s="14" t="s">
        <v>356</v>
      </c>
      <c r="R9" s="14" t="s">
        <v>357</v>
      </c>
      <c r="S9" s="20">
        <v>1</v>
      </c>
      <c r="T9" s="83">
        <f>'Field Info Vegetables'!B$23</f>
        <v>80</v>
      </c>
      <c r="U9" s="83" t="str">
        <f>IF('Field Info Vegetables'!B$19=O9,T9*2.3,"NA")</f>
        <v>NA</v>
      </c>
      <c r="V9" s="21">
        <f>'Field Info Vegetables'!B$24*S9</f>
        <v>211</v>
      </c>
      <c r="W9" s="26" t="str">
        <f>IF('Field Info Vegetables'!B$19=O9,V9*2*1.2,"NA")</f>
        <v>NA</v>
      </c>
      <c r="X9" s="17"/>
      <c r="Y9" s="136">
        <v>253</v>
      </c>
      <c r="Z9" s="136" t="s">
        <v>371</v>
      </c>
      <c r="AA9" s="136">
        <v>374</v>
      </c>
      <c r="AB9" s="136" t="s">
        <v>371</v>
      </c>
      <c r="AC9" s="18"/>
    </row>
    <row r="10" spans="2:29" ht="18" x14ac:dyDescent="0.35">
      <c r="B10" s="135">
        <v>12</v>
      </c>
      <c r="C10" s="139" t="s">
        <v>508</v>
      </c>
      <c r="D10" s="135">
        <v>150</v>
      </c>
      <c r="E10" s="135">
        <v>200</v>
      </c>
      <c r="F10" s="135">
        <v>100</v>
      </c>
      <c r="G10" s="135">
        <v>50</v>
      </c>
      <c r="H10" s="135">
        <v>0</v>
      </c>
      <c r="I10" s="135">
        <v>200</v>
      </c>
      <c r="J10" s="135">
        <v>100</v>
      </c>
      <c r="K10" s="135">
        <v>50</v>
      </c>
      <c r="L10" s="135">
        <v>0</v>
      </c>
      <c r="N10" s="13"/>
      <c r="O10" s="14" t="s">
        <v>364</v>
      </c>
      <c r="P10" s="14" t="s">
        <v>362</v>
      </c>
      <c r="Q10" s="14" t="s">
        <v>356</v>
      </c>
      <c r="R10" s="14" t="s">
        <v>357</v>
      </c>
      <c r="S10" s="20">
        <v>0.53</v>
      </c>
      <c r="T10" s="83">
        <f>'Field Info Vegetables'!B$23</f>
        <v>80</v>
      </c>
      <c r="U10" s="83" t="str">
        <f>IF('Field Info Vegetables'!B$19=O10,T10*2.3,"NA")</f>
        <v>NA</v>
      </c>
      <c r="V10" s="21">
        <f>'Field Info Vegetables'!B$24*S10</f>
        <v>111.83000000000001</v>
      </c>
      <c r="W10" s="26" t="str">
        <f>IF('Field Info Vegetables'!B$19=O10,V10*2*1.2,"NA")</f>
        <v>NA</v>
      </c>
      <c r="X10" s="18"/>
      <c r="Y10" s="142"/>
      <c r="Z10" s="142"/>
      <c r="AA10" s="142"/>
      <c r="AB10" s="142"/>
      <c r="AC10" s="18"/>
    </row>
    <row r="11" spans="2:29" ht="18" x14ac:dyDescent="0.35">
      <c r="B11" s="135">
        <v>13</v>
      </c>
      <c r="C11" s="139" t="s">
        <v>509</v>
      </c>
      <c r="D11" s="135">
        <v>150</v>
      </c>
      <c r="E11" s="135">
        <v>200</v>
      </c>
      <c r="F11" s="135">
        <v>100</v>
      </c>
      <c r="G11" s="135">
        <v>50</v>
      </c>
      <c r="H11" s="135">
        <v>0</v>
      </c>
      <c r="I11" s="135">
        <v>200</v>
      </c>
      <c r="J11" s="135">
        <v>100</v>
      </c>
      <c r="K11" s="135">
        <v>50</v>
      </c>
      <c r="L11" s="135">
        <v>0</v>
      </c>
      <c r="N11" s="13"/>
      <c r="O11" s="14" t="s">
        <v>365</v>
      </c>
      <c r="P11" s="14" t="s">
        <v>362</v>
      </c>
      <c r="Q11" s="14" t="s">
        <v>366</v>
      </c>
      <c r="R11" s="14" t="s">
        <v>367</v>
      </c>
      <c r="S11" s="20">
        <v>0.41666666666666669</v>
      </c>
      <c r="T11" s="83">
        <f>'Field Info Vegetables'!B$23/2.3</f>
        <v>34.782608695652179</v>
      </c>
      <c r="U11" s="83">
        <f>IF('Field Info Vegetables'!B$19=O11,T11*2.3,"NA")</f>
        <v>80</v>
      </c>
      <c r="V11" s="21">
        <f>'Field Info Vegetables'!B$24*S11</f>
        <v>87.916666666666671</v>
      </c>
      <c r="W11" s="26">
        <f>IF('Field Info Vegetables'!B$19=O11,V11*2*1.2,"NA")</f>
        <v>211</v>
      </c>
      <c r="X11" s="18"/>
      <c r="Y11" s="143"/>
      <c r="Z11" s="143"/>
      <c r="AA11" s="143"/>
      <c r="AB11" s="143"/>
      <c r="AC11" s="18"/>
    </row>
    <row r="12" spans="2:29" x14ac:dyDescent="0.35">
      <c r="B12" s="135">
        <v>3</v>
      </c>
      <c r="C12" s="139" t="s">
        <v>510</v>
      </c>
      <c r="D12" s="135">
        <v>80</v>
      </c>
      <c r="E12" s="135">
        <v>150</v>
      </c>
      <c r="F12" s="135">
        <v>100</v>
      </c>
      <c r="G12" s="135">
        <v>50</v>
      </c>
      <c r="H12" s="135">
        <v>0</v>
      </c>
      <c r="I12" s="135">
        <v>150</v>
      </c>
      <c r="J12" s="135">
        <v>100</v>
      </c>
      <c r="K12" s="135">
        <v>50</v>
      </c>
      <c r="L12" s="135">
        <v>0</v>
      </c>
      <c r="N12" s="13"/>
      <c r="O12" s="22"/>
      <c r="P12" s="22"/>
      <c r="Q12" s="22"/>
      <c r="R12" s="22"/>
      <c r="S12" s="22"/>
      <c r="T12" s="22"/>
      <c r="U12" s="22"/>
      <c r="V12" s="22"/>
      <c r="W12" s="22"/>
      <c r="X12" s="18"/>
      <c r="Y12" s="143"/>
      <c r="Z12" s="143"/>
      <c r="AA12" s="143"/>
      <c r="AB12" s="143"/>
      <c r="AC12" s="18"/>
    </row>
    <row r="13" spans="2:29" ht="18" x14ac:dyDescent="0.35">
      <c r="B13" s="135">
        <v>14</v>
      </c>
      <c r="C13" s="139" t="s">
        <v>511</v>
      </c>
      <c r="D13" s="135">
        <v>150</v>
      </c>
      <c r="E13" s="135">
        <v>200</v>
      </c>
      <c r="F13" s="135">
        <v>100</v>
      </c>
      <c r="G13" s="135">
        <v>50</v>
      </c>
      <c r="H13" s="135">
        <v>0</v>
      </c>
      <c r="I13" s="135">
        <v>200</v>
      </c>
      <c r="J13" s="135">
        <v>100</v>
      </c>
      <c r="K13" s="135">
        <v>50</v>
      </c>
      <c r="L13" s="135">
        <v>0</v>
      </c>
      <c r="N13" s="13"/>
      <c r="O13" s="18"/>
      <c r="P13" s="18"/>
      <c r="Q13" s="18"/>
      <c r="R13" s="88"/>
      <c r="S13" s="17"/>
      <c r="T13" s="88"/>
      <c r="U13" s="17"/>
      <c r="V13" s="17"/>
      <c r="W13" s="18"/>
      <c r="X13" s="18"/>
      <c r="Y13" s="142"/>
      <c r="Z13" s="142"/>
      <c r="AA13" s="142"/>
      <c r="AB13" s="142"/>
      <c r="AC13" s="18"/>
    </row>
    <row r="14" spans="2:29" ht="18" x14ac:dyDescent="0.35">
      <c r="B14" s="135">
        <v>18</v>
      </c>
      <c r="C14" s="139" t="s">
        <v>512</v>
      </c>
      <c r="D14" s="135">
        <v>175</v>
      </c>
      <c r="E14" s="135">
        <v>250</v>
      </c>
      <c r="F14" s="135">
        <v>150</v>
      </c>
      <c r="G14" s="135">
        <v>100</v>
      </c>
      <c r="H14" s="135">
        <v>0</v>
      </c>
      <c r="I14" s="135">
        <v>250</v>
      </c>
      <c r="J14" s="135">
        <v>150</v>
      </c>
      <c r="K14" s="135">
        <v>100</v>
      </c>
      <c r="L14" s="135">
        <v>0</v>
      </c>
      <c r="N14" s="13"/>
      <c r="O14" s="126" t="s">
        <v>553</v>
      </c>
      <c r="P14" s="126" t="s">
        <v>555</v>
      </c>
      <c r="Q14" s="23"/>
      <c r="R14" s="140"/>
      <c r="S14" s="140"/>
      <c r="T14" s="140"/>
      <c r="U14" s="88"/>
      <c r="V14" s="17"/>
      <c r="W14" s="18"/>
      <c r="X14" s="18"/>
      <c r="AC14" s="18"/>
    </row>
    <row r="15" spans="2:29" x14ac:dyDescent="0.35">
      <c r="B15" s="135">
        <v>10</v>
      </c>
      <c r="C15" s="139" t="s">
        <v>513</v>
      </c>
      <c r="D15" s="135">
        <v>200</v>
      </c>
      <c r="E15" s="135">
        <v>200</v>
      </c>
      <c r="F15" s="135">
        <v>100</v>
      </c>
      <c r="G15" s="135">
        <v>50</v>
      </c>
      <c r="H15" s="135">
        <v>0</v>
      </c>
      <c r="I15" s="135">
        <v>200</v>
      </c>
      <c r="J15" s="135">
        <v>100</v>
      </c>
      <c r="K15" s="135">
        <v>50</v>
      </c>
      <c r="L15" s="135">
        <v>0</v>
      </c>
      <c r="N15" s="13"/>
      <c r="O15" s="145" t="s">
        <v>24</v>
      </c>
      <c r="P15" s="135">
        <v>5</v>
      </c>
      <c r="Q15" s="23"/>
      <c r="R15" s="140"/>
      <c r="S15" s="140"/>
      <c r="T15" s="140"/>
      <c r="U15" s="140"/>
      <c r="V15" s="140"/>
      <c r="W15" s="23"/>
      <c r="X15" s="23"/>
      <c r="AC15" s="23"/>
    </row>
    <row r="16" spans="2:29" x14ac:dyDescent="0.35">
      <c r="B16" s="135">
        <v>15</v>
      </c>
      <c r="C16" s="139" t="s">
        <v>514</v>
      </c>
      <c r="D16" s="135">
        <v>150</v>
      </c>
      <c r="E16" s="135">
        <v>150</v>
      </c>
      <c r="F16" s="135">
        <v>100</v>
      </c>
      <c r="G16" s="135">
        <v>50</v>
      </c>
      <c r="H16" s="135">
        <v>0</v>
      </c>
      <c r="I16" s="135">
        <v>200</v>
      </c>
      <c r="J16" s="135">
        <v>150</v>
      </c>
      <c r="K16" s="135">
        <v>100</v>
      </c>
      <c r="L16" s="135">
        <v>0</v>
      </c>
      <c r="N16" s="13"/>
      <c r="O16" s="126" t="s">
        <v>27</v>
      </c>
      <c r="P16" s="136">
        <v>3</v>
      </c>
      <c r="Q16" s="23"/>
      <c r="R16" s="140"/>
      <c r="S16" s="140"/>
      <c r="T16" s="140"/>
      <c r="U16" s="140"/>
      <c r="V16" s="141"/>
      <c r="W16" s="23"/>
      <c r="X16" s="23"/>
      <c r="Y16" s="23"/>
      <c r="Z16" s="23"/>
      <c r="AA16" s="23"/>
      <c r="AB16" s="23"/>
      <c r="AC16" s="23"/>
    </row>
    <row r="17" spans="2:16" x14ac:dyDescent="0.35">
      <c r="B17" s="135">
        <v>16</v>
      </c>
      <c r="C17" s="139" t="s">
        <v>515</v>
      </c>
      <c r="D17" s="135">
        <v>150</v>
      </c>
      <c r="E17" s="135">
        <v>250</v>
      </c>
      <c r="F17" s="135">
        <v>150</v>
      </c>
      <c r="G17" s="135">
        <v>100</v>
      </c>
      <c r="H17" s="135">
        <v>0</v>
      </c>
      <c r="I17" s="135">
        <v>250</v>
      </c>
      <c r="J17" s="135">
        <v>150</v>
      </c>
      <c r="K17" s="135">
        <v>100</v>
      </c>
      <c r="L17" s="135">
        <v>0</v>
      </c>
      <c r="O17" s="126" t="s">
        <v>18</v>
      </c>
      <c r="P17" s="136">
        <v>4</v>
      </c>
    </row>
    <row r="18" spans="2:16" x14ac:dyDescent="0.35">
      <c r="B18" s="135">
        <v>20</v>
      </c>
      <c r="C18" s="139" t="s">
        <v>516</v>
      </c>
      <c r="D18" s="135">
        <v>125</v>
      </c>
      <c r="E18" s="135">
        <v>150</v>
      </c>
      <c r="F18" s="135">
        <v>150</v>
      </c>
      <c r="G18" s="135">
        <v>150</v>
      </c>
      <c r="H18" s="135">
        <v>0</v>
      </c>
      <c r="I18" s="135">
        <v>150</v>
      </c>
      <c r="J18" s="135">
        <v>150</v>
      </c>
      <c r="K18" s="135">
        <v>150</v>
      </c>
      <c r="L18" s="135">
        <v>0</v>
      </c>
      <c r="O18" s="145" t="s">
        <v>371</v>
      </c>
      <c r="P18" s="14">
        <v>6</v>
      </c>
    </row>
    <row r="19" spans="2:16" x14ac:dyDescent="0.35">
      <c r="B19" s="135">
        <v>21</v>
      </c>
      <c r="C19" s="139" t="s">
        <v>517</v>
      </c>
      <c r="D19" s="135">
        <v>110</v>
      </c>
      <c r="E19" s="135">
        <v>150</v>
      </c>
      <c r="F19" s="135">
        <v>100</v>
      </c>
      <c r="G19" s="135">
        <v>50</v>
      </c>
      <c r="H19" s="135">
        <v>0</v>
      </c>
      <c r="I19" s="135">
        <v>150</v>
      </c>
      <c r="J19" s="135">
        <v>100</v>
      </c>
      <c r="K19" s="135">
        <v>50</v>
      </c>
      <c r="L19" s="135">
        <v>0</v>
      </c>
      <c r="O19" s="146"/>
      <c r="P19" s="135"/>
    </row>
    <row r="20" spans="2:16" x14ac:dyDescent="0.35">
      <c r="B20" s="135">
        <v>21.5</v>
      </c>
      <c r="C20" s="139" t="s">
        <v>518</v>
      </c>
      <c r="D20" s="135">
        <v>110</v>
      </c>
      <c r="E20" s="135">
        <v>150</v>
      </c>
      <c r="F20" s="135">
        <v>100</v>
      </c>
      <c r="G20" s="135">
        <v>50</v>
      </c>
      <c r="H20" s="135">
        <v>0</v>
      </c>
      <c r="I20" s="135">
        <v>150</v>
      </c>
      <c r="J20" s="135">
        <v>100</v>
      </c>
      <c r="K20" s="135">
        <v>50</v>
      </c>
      <c r="L20" s="135">
        <v>0</v>
      </c>
      <c r="O20" s="145" t="s">
        <v>554</v>
      </c>
      <c r="P20" s="135"/>
    </row>
    <row r="21" spans="2:16" x14ac:dyDescent="0.35">
      <c r="B21" s="135">
        <v>22</v>
      </c>
      <c r="C21" s="139" t="s">
        <v>519</v>
      </c>
      <c r="D21" s="135">
        <v>200</v>
      </c>
      <c r="E21" s="135">
        <v>200</v>
      </c>
      <c r="F21" s="135">
        <v>150</v>
      </c>
      <c r="G21" s="135">
        <v>100</v>
      </c>
      <c r="H21" s="135">
        <v>0</v>
      </c>
      <c r="I21" s="135">
        <v>200</v>
      </c>
      <c r="J21" s="135">
        <v>150</v>
      </c>
      <c r="K21" s="135">
        <v>100</v>
      </c>
      <c r="L21" s="135">
        <v>0</v>
      </c>
      <c r="O21" s="145" t="s">
        <v>24</v>
      </c>
      <c r="P21" s="135">
        <v>9</v>
      </c>
    </row>
    <row r="22" spans="2:16" x14ac:dyDescent="0.35">
      <c r="B22" s="135">
        <v>9</v>
      </c>
      <c r="C22" s="139" t="s">
        <v>520</v>
      </c>
      <c r="D22" s="135">
        <v>200</v>
      </c>
      <c r="E22" s="135">
        <v>200</v>
      </c>
      <c r="F22" s="135">
        <v>100</v>
      </c>
      <c r="G22" s="135">
        <v>50</v>
      </c>
      <c r="H22" s="135">
        <v>0</v>
      </c>
      <c r="I22" s="135">
        <v>200</v>
      </c>
      <c r="J22" s="135">
        <v>100</v>
      </c>
      <c r="K22" s="135">
        <v>50</v>
      </c>
      <c r="L22" s="135">
        <v>0</v>
      </c>
      <c r="O22" s="126" t="s">
        <v>27</v>
      </c>
      <c r="P22" s="135">
        <v>7</v>
      </c>
    </row>
    <row r="23" spans="2:16" x14ac:dyDescent="0.35">
      <c r="B23" s="135">
        <v>17</v>
      </c>
      <c r="C23" s="139" t="s">
        <v>521</v>
      </c>
      <c r="D23" s="135">
        <v>50</v>
      </c>
      <c r="E23" s="135">
        <v>0</v>
      </c>
      <c r="F23" s="135">
        <v>0</v>
      </c>
      <c r="G23" s="135">
        <v>0</v>
      </c>
      <c r="H23" s="135">
        <v>0</v>
      </c>
      <c r="I23" s="135">
        <v>0</v>
      </c>
      <c r="J23" s="135">
        <v>0</v>
      </c>
      <c r="K23" s="135">
        <v>0</v>
      </c>
      <c r="L23" s="135">
        <v>0</v>
      </c>
      <c r="O23" s="126" t="s">
        <v>18</v>
      </c>
      <c r="P23" s="135">
        <v>8</v>
      </c>
    </row>
    <row r="24" spans="2:16" x14ac:dyDescent="0.35">
      <c r="B24" s="135">
        <v>19</v>
      </c>
      <c r="C24" s="139" t="s">
        <v>522</v>
      </c>
      <c r="D24" s="135">
        <v>125</v>
      </c>
      <c r="E24" s="135">
        <v>200</v>
      </c>
      <c r="F24" s="135">
        <v>150</v>
      </c>
      <c r="G24" s="135">
        <v>100</v>
      </c>
      <c r="H24" s="135">
        <v>0</v>
      </c>
      <c r="I24" s="135">
        <v>200</v>
      </c>
      <c r="J24" s="135">
        <v>150</v>
      </c>
      <c r="K24" s="135">
        <v>100</v>
      </c>
      <c r="L24" s="135">
        <v>0</v>
      </c>
      <c r="O24" s="145" t="s">
        <v>371</v>
      </c>
      <c r="P24" s="135">
        <v>10</v>
      </c>
    </row>
    <row r="25" spans="2:16" x14ac:dyDescent="0.35">
      <c r="B25" s="135">
        <v>24</v>
      </c>
      <c r="C25" s="139" t="s">
        <v>523</v>
      </c>
      <c r="D25" s="135">
        <v>80</v>
      </c>
      <c r="E25" s="135">
        <v>200</v>
      </c>
      <c r="F25" s="135">
        <v>150</v>
      </c>
      <c r="G25" s="135">
        <v>100</v>
      </c>
      <c r="H25" s="135">
        <v>0</v>
      </c>
      <c r="I25" s="135">
        <v>200</v>
      </c>
      <c r="J25" s="135">
        <v>150</v>
      </c>
      <c r="K25" s="135">
        <v>100</v>
      </c>
      <c r="L25" s="135">
        <v>0</v>
      </c>
    </row>
    <row r="26" spans="2:16" x14ac:dyDescent="0.35">
      <c r="B26" s="135">
        <v>23</v>
      </c>
      <c r="C26" s="139" t="s">
        <v>524</v>
      </c>
      <c r="D26" s="135">
        <v>125</v>
      </c>
      <c r="E26" s="135">
        <v>200</v>
      </c>
      <c r="F26" s="135">
        <v>150</v>
      </c>
      <c r="G26" s="135">
        <v>100</v>
      </c>
      <c r="H26" s="135">
        <v>0</v>
      </c>
      <c r="I26" s="135">
        <v>200</v>
      </c>
      <c r="J26" s="135">
        <v>150</v>
      </c>
      <c r="K26" s="135">
        <v>100</v>
      </c>
      <c r="L26" s="135">
        <v>0</v>
      </c>
    </row>
    <row r="27" spans="2:16" x14ac:dyDescent="0.35">
      <c r="B27" s="135">
        <v>25</v>
      </c>
      <c r="C27" s="139" t="s">
        <v>525</v>
      </c>
      <c r="D27" s="135">
        <v>150</v>
      </c>
      <c r="E27" s="135">
        <v>150</v>
      </c>
      <c r="F27" s="135">
        <v>100</v>
      </c>
      <c r="G27" s="135">
        <v>50</v>
      </c>
      <c r="H27" s="135">
        <v>0</v>
      </c>
      <c r="I27" s="135">
        <v>200</v>
      </c>
      <c r="J27" s="135">
        <v>150</v>
      </c>
      <c r="K27" s="135">
        <v>100</v>
      </c>
      <c r="L27" s="135">
        <v>0</v>
      </c>
      <c r="O27" s="17" t="s">
        <v>483</v>
      </c>
    </row>
    <row r="28" spans="2:16" x14ac:dyDescent="0.35">
      <c r="B28" s="135">
        <v>26</v>
      </c>
      <c r="C28" s="139" t="s">
        <v>526</v>
      </c>
      <c r="D28" s="135">
        <v>150</v>
      </c>
      <c r="E28" s="135">
        <v>250</v>
      </c>
      <c r="F28" s="135">
        <v>150</v>
      </c>
      <c r="G28" s="135">
        <v>100</v>
      </c>
      <c r="H28" s="135">
        <v>0</v>
      </c>
      <c r="I28" s="135">
        <v>250</v>
      </c>
      <c r="J28" s="135">
        <v>150</v>
      </c>
      <c r="K28" s="135">
        <v>100</v>
      </c>
      <c r="L28" s="135">
        <v>0</v>
      </c>
      <c r="O28" s="17" t="s">
        <v>557</v>
      </c>
    </row>
    <row r="29" spans="2:16" x14ac:dyDescent="0.35">
      <c r="B29" s="135">
        <v>27</v>
      </c>
      <c r="C29" s="139" t="s">
        <v>527</v>
      </c>
      <c r="D29" s="135">
        <v>100</v>
      </c>
      <c r="E29" s="135">
        <v>200</v>
      </c>
      <c r="F29" s="135">
        <v>100</v>
      </c>
      <c r="G29" s="135">
        <v>50</v>
      </c>
      <c r="H29" s="135">
        <v>0</v>
      </c>
      <c r="I29" s="135">
        <v>200</v>
      </c>
      <c r="J29" s="135">
        <v>100</v>
      </c>
      <c r="K29" s="135">
        <v>50</v>
      </c>
      <c r="L29" s="135">
        <v>0</v>
      </c>
      <c r="O29" s="17" t="s">
        <v>558</v>
      </c>
    </row>
    <row r="30" spans="2:16" x14ac:dyDescent="0.35">
      <c r="B30" s="135">
        <v>28</v>
      </c>
      <c r="C30" s="139" t="s">
        <v>528</v>
      </c>
      <c r="D30" s="135">
        <v>200</v>
      </c>
      <c r="E30" s="135">
        <v>200</v>
      </c>
      <c r="F30" s="135">
        <v>100</v>
      </c>
      <c r="G30" s="135">
        <v>50</v>
      </c>
      <c r="H30" s="135">
        <v>0</v>
      </c>
      <c r="I30" s="135">
        <v>200</v>
      </c>
      <c r="J30" s="135">
        <v>100</v>
      </c>
      <c r="K30" s="135">
        <v>50</v>
      </c>
      <c r="L30" s="135">
        <v>0</v>
      </c>
      <c r="O30" s="17" t="s">
        <v>559</v>
      </c>
    </row>
    <row r="31" spans="2:16" x14ac:dyDescent="0.35">
      <c r="B31" s="135">
        <v>11</v>
      </c>
      <c r="C31" s="139" t="s">
        <v>529</v>
      </c>
      <c r="D31" s="135">
        <v>175</v>
      </c>
      <c r="E31" s="135">
        <v>200</v>
      </c>
      <c r="F31" s="135">
        <v>150</v>
      </c>
      <c r="G31" s="135">
        <v>100</v>
      </c>
      <c r="H31" s="135">
        <v>0</v>
      </c>
      <c r="I31" s="135">
        <v>200</v>
      </c>
      <c r="J31" s="135">
        <v>150</v>
      </c>
      <c r="K31" s="135">
        <v>100</v>
      </c>
      <c r="L31" s="135">
        <v>0</v>
      </c>
    </row>
    <row r="32" spans="2:16" x14ac:dyDescent="0.35">
      <c r="B32" s="135">
        <v>7</v>
      </c>
      <c r="C32" s="139" t="s">
        <v>530</v>
      </c>
      <c r="D32" s="135">
        <v>75</v>
      </c>
      <c r="E32" s="135">
        <v>150</v>
      </c>
      <c r="F32" s="135">
        <v>100</v>
      </c>
      <c r="G32" s="135">
        <v>50</v>
      </c>
      <c r="H32" s="135">
        <v>0</v>
      </c>
      <c r="I32" s="135">
        <v>150</v>
      </c>
      <c r="J32" s="135">
        <v>100</v>
      </c>
      <c r="K32" s="135">
        <v>50</v>
      </c>
      <c r="L32" s="135">
        <v>0</v>
      </c>
    </row>
    <row r="33" spans="2:12" x14ac:dyDescent="0.35">
      <c r="B33" s="135">
        <v>5</v>
      </c>
      <c r="C33" s="139" t="s">
        <v>531</v>
      </c>
      <c r="D33" s="135">
        <v>80</v>
      </c>
      <c r="E33" s="135">
        <v>120</v>
      </c>
      <c r="F33" s="135">
        <v>80</v>
      </c>
      <c r="G33" s="135">
        <v>40</v>
      </c>
      <c r="H33" s="135">
        <v>0</v>
      </c>
      <c r="I33" s="135">
        <v>120</v>
      </c>
      <c r="J33" s="135">
        <v>80</v>
      </c>
      <c r="K33" s="135">
        <v>40</v>
      </c>
      <c r="L33" s="135">
        <v>0</v>
      </c>
    </row>
    <row r="34" spans="2:12" x14ac:dyDescent="0.35">
      <c r="B34" s="135">
        <v>29</v>
      </c>
      <c r="C34" s="139" t="s">
        <v>532</v>
      </c>
      <c r="D34" s="135">
        <v>180</v>
      </c>
      <c r="E34" s="135">
        <v>200</v>
      </c>
      <c r="F34" s="135">
        <v>150</v>
      </c>
      <c r="G34" s="135">
        <v>100</v>
      </c>
      <c r="H34" s="135">
        <v>0</v>
      </c>
      <c r="I34" s="135">
        <v>200</v>
      </c>
      <c r="J34" s="135">
        <v>150</v>
      </c>
      <c r="K34" s="135">
        <v>100</v>
      </c>
      <c r="L34" s="135">
        <v>0</v>
      </c>
    </row>
    <row r="35" spans="2:12" x14ac:dyDescent="0.35">
      <c r="B35" s="135">
        <v>30</v>
      </c>
      <c r="C35" s="139" t="s">
        <v>533</v>
      </c>
      <c r="D35" s="135">
        <v>180</v>
      </c>
      <c r="E35" s="135">
        <v>200</v>
      </c>
      <c r="F35" s="135">
        <v>150</v>
      </c>
      <c r="G35" s="135">
        <v>100</v>
      </c>
      <c r="H35" s="135">
        <v>0</v>
      </c>
      <c r="I35" s="135">
        <v>300</v>
      </c>
      <c r="J35" s="135">
        <v>200</v>
      </c>
      <c r="K35" s="135">
        <v>100</v>
      </c>
      <c r="L35" s="135">
        <v>0</v>
      </c>
    </row>
    <row r="36" spans="2:12" x14ac:dyDescent="0.35">
      <c r="B36" s="135">
        <v>31</v>
      </c>
      <c r="C36" s="139" t="s">
        <v>534</v>
      </c>
      <c r="D36" s="135">
        <v>100</v>
      </c>
      <c r="E36" s="135">
        <v>150</v>
      </c>
      <c r="F36" s="135">
        <v>100</v>
      </c>
      <c r="G36" s="135">
        <v>50</v>
      </c>
      <c r="H36" s="135">
        <v>0</v>
      </c>
      <c r="I36" s="135">
        <v>200</v>
      </c>
      <c r="J36" s="135">
        <v>150</v>
      </c>
      <c r="K36" s="135">
        <v>100</v>
      </c>
      <c r="L36" s="135">
        <v>0</v>
      </c>
    </row>
    <row r="37" spans="2:12" x14ac:dyDescent="0.35">
      <c r="B37" s="135">
        <v>33</v>
      </c>
      <c r="C37" s="139" t="s">
        <v>535</v>
      </c>
      <c r="D37" s="135">
        <v>50</v>
      </c>
      <c r="E37" s="135">
        <v>150</v>
      </c>
      <c r="F37" s="135">
        <v>100</v>
      </c>
      <c r="G37" s="135">
        <v>50</v>
      </c>
      <c r="H37" s="135">
        <v>0</v>
      </c>
      <c r="I37" s="135">
        <v>150</v>
      </c>
      <c r="J37" s="135">
        <v>100</v>
      </c>
      <c r="K37" s="135">
        <v>50</v>
      </c>
      <c r="L37" s="135">
        <v>0</v>
      </c>
    </row>
    <row r="38" spans="2:12" x14ac:dyDescent="0.35">
      <c r="B38" s="135">
        <v>34</v>
      </c>
      <c r="C38" s="139" t="s">
        <v>536</v>
      </c>
      <c r="D38" s="135">
        <v>50</v>
      </c>
      <c r="E38" s="135">
        <v>150</v>
      </c>
      <c r="F38" s="135">
        <v>100</v>
      </c>
      <c r="G38" s="135">
        <v>50</v>
      </c>
      <c r="H38" s="135">
        <v>0</v>
      </c>
      <c r="I38" s="135">
        <v>150</v>
      </c>
      <c r="J38" s="135">
        <v>100</v>
      </c>
      <c r="K38" s="135">
        <v>50</v>
      </c>
      <c r="L38" s="135">
        <v>0</v>
      </c>
    </row>
    <row r="39" spans="2:12" x14ac:dyDescent="0.35">
      <c r="B39" s="135">
        <v>36</v>
      </c>
      <c r="C39" s="139" t="s">
        <v>537</v>
      </c>
      <c r="D39" s="135">
        <v>195</v>
      </c>
      <c r="E39" s="135">
        <v>200</v>
      </c>
      <c r="F39" s="135">
        <v>150</v>
      </c>
      <c r="G39" s="135">
        <v>100</v>
      </c>
      <c r="H39" s="135">
        <v>0</v>
      </c>
      <c r="I39" s="135">
        <v>200</v>
      </c>
      <c r="J39" s="135">
        <v>150</v>
      </c>
      <c r="K39" s="135">
        <v>100</v>
      </c>
      <c r="L39" s="135">
        <v>0</v>
      </c>
    </row>
    <row r="40" spans="2:12" x14ac:dyDescent="0.35">
      <c r="B40" s="135">
        <v>37</v>
      </c>
      <c r="C40" s="139" t="s">
        <v>538</v>
      </c>
      <c r="D40" s="135">
        <v>150</v>
      </c>
      <c r="E40" s="135">
        <v>200</v>
      </c>
      <c r="F40" s="135">
        <v>150</v>
      </c>
      <c r="G40" s="135">
        <v>100</v>
      </c>
      <c r="H40" s="135">
        <v>0</v>
      </c>
      <c r="I40" s="135">
        <v>200</v>
      </c>
      <c r="J40" s="135">
        <v>150</v>
      </c>
      <c r="K40" s="135">
        <v>100</v>
      </c>
      <c r="L40" s="135">
        <v>0</v>
      </c>
    </row>
    <row r="41" spans="2:12" x14ac:dyDescent="0.35">
      <c r="B41" s="135">
        <v>38</v>
      </c>
      <c r="C41" s="139" t="s">
        <v>539</v>
      </c>
      <c r="D41" s="135">
        <v>120</v>
      </c>
      <c r="E41" s="135">
        <v>100</v>
      </c>
      <c r="F41" s="135">
        <v>70</v>
      </c>
      <c r="G41" s="135">
        <v>40</v>
      </c>
      <c r="H41" s="135">
        <v>0</v>
      </c>
      <c r="I41" s="135">
        <v>165</v>
      </c>
      <c r="J41" s="135">
        <v>115</v>
      </c>
      <c r="K41" s="135">
        <v>65</v>
      </c>
      <c r="L41" s="135">
        <v>0</v>
      </c>
    </row>
    <row r="42" spans="2:12" x14ac:dyDescent="0.35">
      <c r="B42" s="135">
        <v>40</v>
      </c>
      <c r="C42" s="139" t="s">
        <v>540</v>
      </c>
      <c r="D42" s="135">
        <v>30</v>
      </c>
      <c r="E42" s="135">
        <v>100</v>
      </c>
      <c r="F42" s="135">
        <v>70</v>
      </c>
      <c r="G42" s="135">
        <v>40</v>
      </c>
      <c r="H42" s="135">
        <v>0</v>
      </c>
      <c r="I42" s="135">
        <v>165</v>
      </c>
      <c r="J42" s="135">
        <v>115</v>
      </c>
      <c r="K42" s="135">
        <v>65</v>
      </c>
      <c r="L42" s="135">
        <v>0</v>
      </c>
    </row>
    <row r="43" spans="2:12" x14ac:dyDescent="0.35">
      <c r="B43" s="135">
        <v>39</v>
      </c>
      <c r="C43" s="139" t="s">
        <v>541</v>
      </c>
      <c r="D43" s="135">
        <v>150</v>
      </c>
      <c r="E43" s="135">
        <v>100</v>
      </c>
      <c r="F43" s="135">
        <v>70</v>
      </c>
      <c r="G43" s="135">
        <v>40</v>
      </c>
      <c r="H43" s="135">
        <v>0</v>
      </c>
      <c r="I43" s="135">
        <v>165</v>
      </c>
      <c r="J43" s="135">
        <v>115</v>
      </c>
      <c r="K43" s="135">
        <v>65</v>
      </c>
      <c r="L43" s="135">
        <v>0</v>
      </c>
    </row>
    <row r="44" spans="2:12" x14ac:dyDescent="0.35">
      <c r="B44" s="135">
        <v>41</v>
      </c>
      <c r="C44" s="139" t="s">
        <v>542</v>
      </c>
      <c r="D44" s="135">
        <v>100</v>
      </c>
      <c r="E44" s="135">
        <v>150</v>
      </c>
      <c r="F44" s="135">
        <v>100</v>
      </c>
      <c r="G44" s="135">
        <v>50</v>
      </c>
      <c r="H44" s="135">
        <v>0</v>
      </c>
      <c r="I44" s="135">
        <v>200</v>
      </c>
      <c r="J44" s="135">
        <v>150</v>
      </c>
      <c r="K44" s="135">
        <v>100</v>
      </c>
      <c r="L44" s="135">
        <v>0</v>
      </c>
    </row>
    <row r="45" spans="2:12" x14ac:dyDescent="0.35">
      <c r="B45" s="135">
        <v>42</v>
      </c>
      <c r="C45" s="139" t="s">
        <v>543</v>
      </c>
      <c r="D45" s="135">
        <v>150</v>
      </c>
      <c r="E45" s="135">
        <v>160</v>
      </c>
      <c r="F45" s="135">
        <v>120</v>
      </c>
      <c r="G45" s="135">
        <v>80</v>
      </c>
      <c r="H45" s="135">
        <v>0</v>
      </c>
      <c r="I45" s="135">
        <v>160</v>
      </c>
      <c r="J45" s="135">
        <v>120</v>
      </c>
      <c r="K45" s="135">
        <v>80</v>
      </c>
      <c r="L45" s="135">
        <v>0</v>
      </c>
    </row>
    <row r="46" spans="2:12" x14ac:dyDescent="0.35">
      <c r="B46" s="135">
        <v>43</v>
      </c>
      <c r="C46" s="139" t="s">
        <v>544</v>
      </c>
      <c r="D46" s="135">
        <v>175</v>
      </c>
      <c r="E46" s="135">
        <v>120</v>
      </c>
      <c r="F46" s="135">
        <v>80</v>
      </c>
      <c r="G46" s="135">
        <v>60</v>
      </c>
      <c r="H46" s="135">
        <v>0</v>
      </c>
      <c r="I46" s="135">
        <v>120</v>
      </c>
      <c r="J46" s="135">
        <v>80</v>
      </c>
      <c r="K46" s="135">
        <v>60</v>
      </c>
      <c r="L46" s="135">
        <v>0</v>
      </c>
    </row>
    <row r="47" spans="2:12" x14ac:dyDescent="0.35">
      <c r="B47" s="135">
        <v>44</v>
      </c>
      <c r="C47" s="139" t="s">
        <v>545</v>
      </c>
      <c r="D47" s="135">
        <v>75</v>
      </c>
      <c r="E47" s="135">
        <v>200</v>
      </c>
      <c r="F47" s="135">
        <v>100</v>
      </c>
      <c r="G47" s="135">
        <v>50</v>
      </c>
      <c r="H47" s="135">
        <v>0</v>
      </c>
      <c r="I47" s="135">
        <v>300</v>
      </c>
      <c r="J47" s="135">
        <v>200</v>
      </c>
      <c r="K47" s="135">
        <v>100</v>
      </c>
      <c r="L47" s="135">
        <v>0</v>
      </c>
    </row>
    <row r="48" spans="2:12" x14ac:dyDescent="0.35">
      <c r="B48" s="135">
        <v>45</v>
      </c>
      <c r="C48" s="139" t="s">
        <v>546</v>
      </c>
      <c r="D48" s="135">
        <v>90</v>
      </c>
      <c r="E48" s="135">
        <v>200</v>
      </c>
      <c r="F48" s="135">
        <v>150</v>
      </c>
      <c r="G48" s="135">
        <v>100</v>
      </c>
      <c r="H48" s="135">
        <v>0</v>
      </c>
      <c r="I48" s="135">
        <v>300</v>
      </c>
      <c r="J48" s="135">
        <v>200</v>
      </c>
      <c r="K48" s="135">
        <v>100</v>
      </c>
      <c r="L48" s="135">
        <v>0</v>
      </c>
    </row>
    <row r="49" spans="2:12" x14ac:dyDescent="0.35">
      <c r="B49" s="135">
        <v>47</v>
      </c>
      <c r="C49" s="139" t="s">
        <v>547</v>
      </c>
      <c r="D49" s="135">
        <v>210</v>
      </c>
      <c r="E49" s="135">
        <v>200</v>
      </c>
      <c r="F49" s="135">
        <v>150</v>
      </c>
      <c r="G49" s="135">
        <v>100</v>
      </c>
      <c r="H49" s="135">
        <v>0</v>
      </c>
      <c r="I49" s="135">
        <v>300</v>
      </c>
      <c r="J49" s="135">
        <v>200</v>
      </c>
      <c r="K49" s="135">
        <v>100</v>
      </c>
      <c r="L49" s="135">
        <v>0</v>
      </c>
    </row>
    <row r="50" spans="2:12" x14ac:dyDescent="0.35">
      <c r="B50" s="135">
        <v>46</v>
      </c>
      <c r="C50" s="139" t="s">
        <v>548</v>
      </c>
      <c r="D50" s="135">
        <v>75</v>
      </c>
      <c r="E50" s="135">
        <v>200</v>
      </c>
      <c r="F50" s="135">
        <v>150</v>
      </c>
      <c r="G50" s="135">
        <v>100</v>
      </c>
      <c r="H50" s="135">
        <v>0</v>
      </c>
      <c r="I50" s="135">
        <v>250</v>
      </c>
      <c r="J50" s="135">
        <v>150</v>
      </c>
      <c r="K50" s="135">
        <v>100</v>
      </c>
      <c r="L50" s="135">
        <v>0</v>
      </c>
    </row>
    <row r="51" spans="2:12" x14ac:dyDescent="0.35">
      <c r="B51" s="135">
        <v>35</v>
      </c>
      <c r="C51" s="139" t="s">
        <v>549</v>
      </c>
      <c r="D51" s="135">
        <v>50</v>
      </c>
      <c r="E51" s="135">
        <v>150</v>
      </c>
      <c r="F51" s="135">
        <v>100</v>
      </c>
      <c r="G51" s="135">
        <v>50</v>
      </c>
      <c r="H51" s="135">
        <v>0</v>
      </c>
      <c r="I51" s="135">
        <v>150</v>
      </c>
      <c r="J51" s="135">
        <v>100</v>
      </c>
      <c r="K51" s="135">
        <v>50</v>
      </c>
      <c r="L51" s="135">
        <v>0</v>
      </c>
    </row>
    <row r="52" spans="2:12" x14ac:dyDescent="0.35">
      <c r="B52" s="135">
        <v>48</v>
      </c>
      <c r="C52" s="139" t="s">
        <v>550</v>
      </c>
      <c r="D52" s="135">
        <v>100</v>
      </c>
      <c r="E52" s="135">
        <v>150</v>
      </c>
      <c r="F52" s="135">
        <v>100</v>
      </c>
      <c r="G52" s="135">
        <v>50</v>
      </c>
      <c r="H52" s="135">
        <v>0</v>
      </c>
      <c r="I52" s="135">
        <v>200</v>
      </c>
      <c r="J52" s="135">
        <v>150</v>
      </c>
      <c r="K52" s="135">
        <v>100</v>
      </c>
      <c r="L52" s="135">
        <v>0</v>
      </c>
    </row>
    <row r="53" spans="2:12" x14ac:dyDescent="0.35">
      <c r="B53" s="135">
        <v>49</v>
      </c>
      <c r="C53" s="139" t="s">
        <v>551</v>
      </c>
      <c r="D53" s="135">
        <v>150</v>
      </c>
      <c r="E53" s="135">
        <v>150</v>
      </c>
      <c r="F53" s="135">
        <v>100</v>
      </c>
      <c r="G53" s="135">
        <v>50</v>
      </c>
      <c r="H53" s="135">
        <v>0</v>
      </c>
      <c r="I53" s="135">
        <v>200</v>
      </c>
      <c r="J53" s="135">
        <v>150</v>
      </c>
      <c r="K53" s="135">
        <v>100</v>
      </c>
      <c r="L53" s="135">
        <v>0</v>
      </c>
    </row>
    <row r="54" spans="2:12" x14ac:dyDescent="0.35">
      <c r="B54" s="135">
        <v>32</v>
      </c>
      <c r="C54" s="139" t="s">
        <v>552</v>
      </c>
      <c r="D54" s="135">
        <v>100</v>
      </c>
      <c r="E54" s="135">
        <v>150</v>
      </c>
      <c r="F54" s="135">
        <v>100</v>
      </c>
      <c r="G54" s="135">
        <v>50</v>
      </c>
      <c r="H54" s="135">
        <v>0</v>
      </c>
      <c r="I54" s="135">
        <v>200</v>
      </c>
      <c r="J54" s="135">
        <v>150</v>
      </c>
      <c r="K54" s="135">
        <v>100</v>
      </c>
      <c r="L54" s="135">
        <v>0</v>
      </c>
    </row>
  </sheetData>
  <sheetProtection sheet="1" objects="1" scenarios="1"/>
  <sortState ref="O20:P23">
    <sortCondition ref="O20:O23"/>
  </sortState>
  <mergeCells count="7">
    <mergeCell ref="Y4:AB4"/>
    <mergeCell ref="B2:L2"/>
    <mergeCell ref="B3:B4"/>
    <mergeCell ref="C3:C4"/>
    <mergeCell ref="E3:H3"/>
    <mergeCell ref="I3:L3"/>
    <mergeCell ref="O4:W4"/>
  </mergeCells>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vt:i4>
      </vt:variant>
    </vt:vector>
  </HeadingPairs>
  <TitlesOfParts>
    <vt:vector size="10" baseType="lpstr">
      <vt:lpstr>Field Information Crops</vt:lpstr>
      <vt:lpstr>Field Info Vegetables</vt:lpstr>
      <vt:lpstr>Soil Productivity</vt:lpstr>
      <vt:lpstr>Crop Expected Yield</vt:lpstr>
      <vt:lpstr>Fert.  Recommend</vt:lpstr>
      <vt:lpstr>Nutrient Removal</vt:lpstr>
      <vt:lpstr>Soil Testing Labs</vt:lpstr>
      <vt:lpstr>Veg Fert Recommends</vt:lpstr>
      <vt:lpstr>'Field Info Vegetables'!Print_Area</vt:lpstr>
      <vt:lpstr>'Field Information Crops'!Print_Area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Edward Rayburn</dc:creator>
  <cp:lastModifiedBy>Edward Rayburn</cp:lastModifiedBy>
  <cp:lastPrinted>2014-05-19T16:12:01Z</cp:lastPrinted>
  <dcterms:created xsi:type="dcterms:W3CDTF">2014-04-07T17:27:28Z</dcterms:created>
  <dcterms:modified xsi:type="dcterms:W3CDTF">2014-09-30T14:29:47Z</dcterms:modified>
</cp:coreProperties>
</file>